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ber\Desktop\2024 tracking\"/>
    </mc:Choice>
  </mc:AlternateContent>
  <bookViews>
    <workbookView xWindow="0" yWindow="0" windowWidth="28800" windowHeight="11835" tabRatio="760" activeTab="1"/>
  </bookViews>
  <sheets>
    <sheet name="GABB DASHBOARD" sheetId="1" r:id="rId1"/>
    <sheet name="TOP GUN" sheetId="3" r:id="rId2"/>
    <sheet name="USSSA" sheetId="7" r:id="rId3"/>
    <sheet name="TCS" sheetId="9" r:id="rId4"/>
    <sheet name="TLB" sheetId="8" r:id="rId5"/>
    <sheet name="open1" sheetId="10" r:id="rId6"/>
    <sheet name="open" sheetId="4" r:id="rId7"/>
    <sheet name="PG25" sheetId="5" r:id="rId8"/>
    <sheet name="Future Pros" sheetId="6" r:id="rId9"/>
  </sheets>
  <definedNames>
    <definedName name="_xlnm._FilterDatabase" localSheetId="1" hidden="1">'TOP GUN'!$B$40:$O$771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2" i="3" l="1"/>
  <c r="T11" i="3"/>
  <c r="T29" i="7" l="1"/>
  <c r="T14" i="5" l="1"/>
  <c r="AC4" i="1" l="1"/>
  <c r="AA4" i="1"/>
  <c r="AC7" i="1" l="1"/>
  <c r="AC5" i="1"/>
  <c r="O461" i="6" l="1"/>
  <c r="O638" i="3" l="1"/>
  <c r="O639" i="3"/>
  <c r="O640" i="3"/>
  <c r="O641" i="3"/>
  <c r="O642" i="3"/>
  <c r="O643" i="3"/>
  <c r="O644" i="3"/>
  <c r="O647" i="3"/>
  <c r="O648" i="3"/>
  <c r="O649" i="3"/>
  <c r="O650" i="3"/>
  <c r="O651" i="3"/>
  <c r="O652" i="3"/>
  <c r="AC6" i="1"/>
  <c r="Z8" i="1"/>
  <c r="AA5" i="1"/>
  <c r="AB5" i="1" s="1"/>
  <c r="T28" i="10" l="1"/>
  <c r="T35" i="7" l="1"/>
  <c r="O301" i="7" l="1"/>
  <c r="O300" i="7"/>
  <c r="O271" i="10" l="1"/>
  <c r="T10" i="10" l="1"/>
  <c r="T39" i="7"/>
  <c r="O184" i="8" l="1"/>
  <c r="T24" i="4" l="1"/>
  <c r="G112" i="1" l="1"/>
  <c r="G111" i="1"/>
  <c r="G110" i="1"/>
  <c r="G109" i="1"/>
  <c r="G108" i="1"/>
  <c r="G107" i="1"/>
  <c r="G106" i="1"/>
  <c r="C112" i="1"/>
  <c r="C111" i="1"/>
  <c r="C110" i="1"/>
  <c r="C109" i="1"/>
  <c r="C108" i="1"/>
  <c r="C107" i="1"/>
  <c r="C106" i="1"/>
  <c r="C105" i="1"/>
  <c r="T32" i="6"/>
  <c r="T31" i="6"/>
  <c r="T29" i="6"/>
  <c r="T26" i="6"/>
  <c r="T25" i="6"/>
  <c r="T24" i="6"/>
  <c r="T23" i="6"/>
  <c r="T22" i="6"/>
  <c r="T20" i="6"/>
  <c r="T19" i="6"/>
  <c r="T17" i="6"/>
  <c r="T16" i="6"/>
  <c r="T15" i="6"/>
  <c r="T14" i="6"/>
  <c r="T13" i="6"/>
  <c r="T12" i="6"/>
  <c r="T11" i="6"/>
  <c r="T10" i="6"/>
  <c r="T9" i="6"/>
  <c r="T8" i="6"/>
  <c r="T36" i="5"/>
  <c r="T35" i="5"/>
  <c r="T32" i="5"/>
  <c r="T31" i="5"/>
  <c r="T30" i="5"/>
  <c r="T28" i="5"/>
  <c r="T26" i="5"/>
  <c r="T24" i="5"/>
  <c r="T23" i="5"/>
  <c r="T22" i="5"/>
  <c r="T21" i="5"/>
  <c r="T20" i="5"/>
  <c r="T18" i="5"/>
  <c r="T17" i="5"/>
  <c r="T15" i="5"/>
  <c r="T13" i="5"/>
  <c r="T10" i="5"/>
  <c r="T8" i="5"/>
  <c r="T34" i="4"/>
  <c r="T33" i="4"/>
  <c r="T32" i="4"/>
  <c r="T31" i="4"/>
  <c r="T30" i="4"/>
  <c r="T29" i="4"/>
  <c r="T28" i="4"/>
  <c r="T27" i="4"/>
  <c r="T26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41" i="10"/>
  <c r="T40" i="10"/>
  <c r="T38" i="10"/>
  <c r="T34" i="10"/>
  <c r="T33" i="10"/>
  <c r="T32" i="10"/>
  <c r="T31" i="10"/>
  <c r="T30" i="10"/>
  <c r="T29" i="10"/>
  <c r="T27" i="10"/>
  <c r="T26" i="10"/>
  <c r="T25" i="10"/>
  <c r="T24" i="10"/>
  <c r="T22" i="10"/>
  <c r="T21" i="10"/>
  <c r="T20" i="10"/>
  <c r="T19" i="10"/>
  <c r="T18" i="10"/>
  <c r="T17" i="10"/>
  <c r="T14" i="10"/>
  <c r="T13" i="10"/>
  <c r="T12" i="10"/>
  <c r="T11" i="10"/>
  <c r="T8" i="10"/>
  <c r="T43" i="8"/>
  <c r="T42" i="8"/>
  <c r="T40" i="8"/>
  <c r="T39" i="8"/>
  <c r="T37" i="8"/>
  <c r="T34" i="8"/>
  <c r="T33" i="8"/>
  <c r="T31" i="8"/>
  <c r="T30" i="8"/>
  <c r="T29" i="8"/>
  <c r="T28" i="8"/>
  <c r="T27" i="8"/>
  <c r="T26" i="8"/>
  <c r="T25" i="8"/>
  <c r="T24" i="8"/>
  <c r="T21" i="8"/>
  <c r="T20" i="8"/>
  <c r="T19" i="8"/>
  <c r="T18" i="8"/>
  <c r="T17" i="8"/>
  <c r="T15" i="8"/>
  <c r="T14" i="8"/>
  <c r="T12" i="8"/>
  <c r="T10" i="8"/>
  <c r="T8" i="8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1" i="9"/>
  <c r="T20" i="9"/>
  <c r="T19" i="9"/>
  <c r="T18" i="9"/>
  <c r="T17" i="9"/>
  <c r="T16" i="9"/>
  <c r="T14" i="9"/>
  <c r="T13" i="9"/>
  <c r="T12" i="9"/>
  <c r="T11" i="9"/>
  <c r="T9" i="9"/>
  <c r="T8" i="9"/>
  <c r="T42" i="7"/>
  <c r="T33" i="7"/>
  <c r="T32" i="7"/>
  <c r="T30" i="7"/>
  <c r="T26" i="7"/>
  <c r="T25" i="7"/>
  <c r="T24" i="7"/>
  <c r="T23" i="7"/>
  <c r="T18" i="7"/>
  <c r="T15" i="7"/>
  <c r="T14" i="7"/>
  <c r="T13" i="7"/>
  <c r="T12" i="7"/>
  <c r="T8" i="7"/>
  <c r="T27" i="3"/>
  <c r="T25" i="3"/>
  <c r="T23" i="3"/>
  <c r="T19" i="3"/>
  <c r="T18" i="3"/>
  <c r="T17" i="3"/>
  <c r="T16" i="3"/>
  <c r="T14" i="3"/>
  <c r="T10" i="3"/>
  <c r="T9" i="3"/>
  <c r="T34" i="3"/>
  <c r="T33" i="3"/>
  <c r="T32" i="3"/>
  <c r="T28" i="3"/>
  <c r="T26" i="3"/>
  <c r="T24" i="3"/>
  <c r="T22" i="3"/>
  <c r="T21" i="3"/>
  <c r="T8" i="3"/>
  <c r="D112" i="1" l="1"/>
  <c r="E107" i="1"/>
  <c r="D106" i="1"/>
  <c r="D105" i="1"/>
  <c r="D110" i="1"/>
  <c r="E110" i="1"/>
  <c r="D109" i="1"/>
  <c r="N771" i="6" l="1"/>
  <c r="M771" i="6"/>
  <c r="L771" i="6"/>
  <c r="K771" i="6"/>
  <c r="J771" i="6"/>
  <c r="I771" i="6"/>
  <c r="H771" i="6"/>
  <c r="G771" i="6"/>
  <c r="F771" i="6"/>
  <c r="O768" i="6"/>
  <c r="O767" i="6"/>
  <c r="O766" i="6"/>
  <c r="O765" i="6"/>
  <c r="O764" i="6"/>
  <c r="O763" i="6"/>
  <c r="O762" i="6"/>
  <c r="O761" i="6"/>
  <c r="O760" i="6"/>
  <c r="O759" i="6"/>
  <c r="Q757" i="6"/>
  <c r="O756" i="6"/>
  <c r="O755" i="6"/>
  <c r="O754" i="6"/>
  <c r="O753" i="6"/>
  <c r="O752" i="6"/>
  <c r="O751" i="6"/>
  <c r="O750" i="6"/>
  <c r="O749" i="6"/>
  <c r="O748" i="6"/>
  <c r="O747" i="6"/>
  <c r="Q745" i="6"/>
  <c r="O744" i="6"/>
  <c r="O743" i="6"/>
  <c r="O742" i="6"/>
  <c r="O741" i="6"/>
  <c r="O740" i="6"/>
  <c r="O739" i="6"/>
  <c r="O738" i="6"/>
  <c r="O737" i="6"/>
  <c r="O736" i="6"/>
  <c r="P733" i="6" s="1"/>
  <c r="J50" i="1" s="1"/>
  <c r="O735" i="6"/>
  <c r="Q733" i="6"/>
  <c r="O732" i="6"/>
  <c r="O731" i="6"/>
  <c r="O730" i="6"/>
  <c r="O729" i="6"/>
  <c r="O728" i="6"/>
  <c r="O727" i="6"/>
  <c r="O726" i="6"/>
  <c r="O725" i="6"/>
  <c r="O724" i="6"/>
  <c r="O723" i="6"/>
  <c r="Q721" i="6"/>
  <c r="O720" i="6"/>
  <c r="O719" i="6"/>
  <c r="O718" i="6"/>
  <c r="O717" i="6"/>
  <c r="O716" i="6"/>
  <c r="O715" i="6"/>
  <c r="O714" i="6"/>
  <c r="O713" i="6"/>
  <c r="O712" i="6"/>
  <c r="Q710" i="6"/>
  <c r="O709" i="6"/>
  <c r="O708" i="6"/>
  <c r="O707" i="6"/>
  <c r="O706" i="6"/>
  <c r="O705" i="6"/>
  <c r="O704" i="6"/>
  <c r="O703" i="6"/>
  <c r="O702" i="6"/>
  <c r="O701" i="6"/>
  <c r="Q699" i="6"/>
  <c r="O698" i="6"/>
  <c r="O697" i="6"/>
  <c r="O696" i="6"/>
  <c r="O695" i="6"/>
  <c r="O694" i="6"/>
  <c r="O693" i="6"/>
  <c r="O692" i="6"/>
  <c r="O691" i="6"/>
  <c r="O690" i="6"/>
  <c r="O689" i="6"/>
  <c r="O688" i="6"/>
  <c r="O687" i="6"/>
  <c r="O686" i="6"/>
  <c r="O685" i="6"/>
  <c r="Q683" i="6"/>
  <c r="O682" i="6"/>
  <c r="O681" i="6"/>
  <c r="O680" i="6"/>
  <c r="O679" i="6"/>
  <c r="O678" i="6"/>
  <c r="O677" i="6"/>
  <c r="O676" i="6"/>
  <c r="O675" i="6"/>
  <c r="O674" i="6"/>
  <c r="O673" i="6"/>
  <c r="O672" i="6"/>
  <c r="O671" i="6"/>
  <c r="O670" i="6"/>
  <c r="O669" i="6"/>
  <c r="O668" i="6"/>
  <c r="Q666" i="6"/>
  <c r="O665" i="6"/>
  <c r="O664" i="6"/>
  <c r="O663" i="6"/>
  <c r="O662" i="6"/>
  <c r="O661" i="6"/>
  <c r="O660" i="6"/>
  <c r="O659" i="6"/>
  <c r="O658" i="6"/>
  <c r="O657" i="6"/>
  <c r="O656" i="6"/>
  <c r="O655" i="6"/>
  <c r="O654" i="6"/>
  <c r="O653" i="6"/>
  <c r="O652" i="6"/>
  <c r="O651" i="6"/>
  <c r="O650" i="6"/>
  <c r="O649" i="6"/>
  <c r="O648" i="6"/>
  <c r="O647" i="6"/>
  <c r="Q645" i="6"/>
  <c r="O644" i="6"/>
  <c r="O643" i="6"/>
  <c r="O642" i="6"/>
  <c r="O641" i="6"/>
  <c r="O640" i="6"/>
  <c r="O639" i="6"/>
  <c r="O638" i="6"/>
  <c r="O637" i="6"/>
  <c r="O636" i="6"/>
  <c r="O635" i="6"/>
  <c r="O634" i="6"/>
  <c r="O633" i="6"/>
  <c r="O632" i="6"/>
  <c r="O631" i="6"/>
  <c r="O630" i="6"/>
  <c r="O629" i="6"/>
  <c r="O628" i="6"/>
  <c r="O627" i="6"/>
  <c r="O626" i="6"/>
  <c r="Q624" i="6"/>
  <c r="O623" i="6"/>
  <c r="O622" i="6"/>
  <c r="O621" i="6"/>
  <c r="O620" i="6"/>
  <c r="O619" i="6"/>
  <c r="O618" i="6"/>
  <c r="O617" i="6"/>
  <c r="O616" i="6"/>
  <c r="O615" i="6"/>
  <c r="O614" i="6"/>
  <c r="O613" i="6"/>
  <c r="O612" i="6"/>
  <c r="O611" i="6"/>
  <c r="O610" i="6"/>
  <c r="O609" i="6"/>
  <c r="O608" i="6"/>
  <c r="O607" i="6"/>
  <c r="O606" i="6"/>
  <c r="O605" i="6"/>
  <c r="Q603" i="6"/>
  <c r="O602" i="6"/>
  <c r="O601" i="6"/>
  <c r="O600" i="6"/>
  <c r="O599" i="6"/>
  <c r="O598" i="6"/>
  <c r="O597" i="6"/>
  <c r="O596" i="6"/>
  <c r="O595" i="6"/>
  <c r="O594" i="6"/>
  <c r="O593" i="6"/>
  <c r="O592" i="6"/>
  <c r="O591" i="6"/>
  <c r="O590" i="6"/>
  <c r="O589" i="6"/>
  <c r="O588" i="6"/>
  <c r="O587" i="6"/>
  <c r="O586" i="6"/>
  <c r="O585" i="6"/>
  <c r="O584" i="6"/>
  <c r="Q582" i="6"/>
  <c r="O581" i="6"/>
  <c r="O580" i="6"/>
  <c r="O579" i="6"/>
  <c r="O578" i="6"/>
  <c r="O577" i="6"/>
  <c r="O576" i="6"/>
  <c r="O575" i="6"/>
  <c r="O574" i="6"/>
  <c r="O573" i="6"/>
  <c r="O572" i="6"/>
  <c r="O571" i="6"/>
  <c r="O570" i="6"/>
  <c r="O569" i="6"/>
  <c r="O568" i="6"/>
  <c r="O567" i="6"/>
  <c r="O566" i="6"/>
  <c r="O565" i="6"/>
  <c r="O564" i="6"/>
  <c r="O563" i="6"/>
  <c r="O562" i="6"/>
  <c r="Q560" i="6"/>
  <c r="O559" i="6"/>
  <c r="O558" i="6"/>
  <c r="O557" i="6"/>
  <c r="O556" i="6"/>
  <c r="O555" i="6"/>
  <c r="O554" i="6"/>
  <c r="O553" i="6"/>
  <c r="O552" i="6"/>
  <c r="O551" i="6"/>
  <c r="O550" i="6"/>
  <c r="O549" i="6"/>
  <c r="O548" i="6"/>
  <c r="O547" i="6"/>
  <c r="O546" i="6"/>
  <c r="O545" i="6"/>
  <c r="O544" i="6"/>
  <c r="O543" i="6"/>
  <c r="O542" i="6"/>
  <c r="O541" i="6"/>
  <c r="Q539" i="6"/>
  <c r="O538" i="6"/>
  <c r="O537" i="6"/>
  <c r="O536" i="6"/>
  <c r="O535" i="6"/>
  <c r="O534" i="6"/>
  <c r="O533" i="6"/>
  <c r="O532" i="6"/>
  <c r="O531" i="6"/>
  <c r="O530" i="6"/>
  <c r="O529" i="6"/>
  <c r="O528" i="6"/>
  <c r="O527" i="6"/>
  <c r="O526" i="6"/>
  <c r="O525" i="6"/>
  <c r="O524" i="6"/>
  <c r="O523" i="6"/>
  <c r="O522" i="6"/>
  <c r="O521" i="6"/>
  <c r="O520" i="6"/>
  <c r="Q518" i="6"/>
  <c r="O517" i="6"/>
  <c r="O516" i="6"/>
  <c r="O515" i="6"/>
  <c r="O514" i="6"/>
  <c r="O513" i="6"/>
  <c r="O512" i="6"/>
  <c r="O511" i="6"/>
  <c r="O510" i="6"/>
  <c r="O509" i="6"/>
  <c r="Q507" i="6"/>
  <c r="O506" i="6"/>
  <c r="O505" i="6"/>
  <c r="O504" i="6"/>
  <c r="O503" i="6"/>
  <c r="O502" i="6"/>
  <c r="O501" i="6"/>
  <c r="O500" i="6"/>
  <c r="O499" i="6"/>
  <c r="O498" i="6"/>
  <c r="O497" i="6"/>
  <c r="O496" i="6"/>
  <c r="O495" i="6"/>
  <c r="O494" i="6"/>
  <c r="Q492" i="6"/>
  <c r="O491" i="6"/>
  <c r="O490" i="6"/>
  <c r="O489" i="6"/>
  <c r="O488" i="6"/>
  <c r="O487" i="6"/>
  <c r="O486" i="6"/>
  <c r="O485" i="6"/>
  <c r="O484" i="6"/>
  <c r="O483" i="6"/>
  <c r="Q481" i="6"/>
  <c r="O480" i="6"/>
  <c r="O479" i="6"/>
  <c r="O478" i="6"/>
  <c r="O477" i="6"/>
  <c r="O476" i="6"/>
  <c r="O475" i="6"/>
  <c r="O474" i="6"/>
  <c r="O473" i="6"/>
  <c r="O472" i="6"/>
  <c r="Q470" i="6"/>
  <c r="O469" i="6"/>
  <c r="O468" i="6"/>
  <c r="O467" i="6"/>
  <c r="O466" i="6"/>
  <c r="O465" i="6"/>
  <c r="O464" i="6"/>
  <c r="O463" i="6"/>
  <c r="O462" i="6"/>
  <c r="Q459" i="6"/>
  <c r="O458" i="6"/>
  <c r="O457" i="6"/>
  <c r="O456" i="6"/>
  <c r="O455" i="6"/>
  <c r="O454" i="6"/>
  <c r="O453" i="6"/>
  <c r="O452" i="6"/>
  <c r="O451" i="6"/>
  <c r="O450" i="6"/>
  <c r="Q448" i="6"/>
  <c r="O447" i="6"/>
  <c r="O446" i="6"/>
  <c r="O445" i="6"/>
  <c r="O444" i="6"/>
  <c r="O443" i="6"/>
  <c r="O442" i="6"/>
  <c r="O441" i="6"/>
  <c r="O440" i="6"/>
  <c r="O439" i="6"/>
  <c r="Q437" i="6"/>
  <c r="O436" i="6"/>
  <c r="O435" i="6"/>
  <c r="O434" i="6"/>
  <c r="O433" i="6"/>
  <c r="O432" i="6"/>
  <c r="O431" i="6"/>
  <c r="O430" i="6"/>
  <c r="O429" i="6"/>
  <c r="O428" i="6"/>
  <c r="O427" i="6"/>
  <c r="O426" i="6"/>
  <c r="Q424" i="6"/>
  <c r="O423" i="6"/>
  <c r="O422" i="6"/>
  <c r="O421" i="6"/>
  <c r="O420" i="6"/>
  <c r="O419" i="6"/>
  <c r="O418" i="6"/>
  <c r="O417" i="6"/>
  <c r="O416" i="6"/>
  <c r="O415" i="6"/>
  <c r="O414" i="6"/>
  <c r="O413" i="6"/>
  <c r="O412" i="6"/>
  <c r="O411" i="6"/>
  <c r="O410" i="6"/>
  <c r="Q408" i="6"/>
  <c r="O407" i="6"/>
  <c r="O406" i="6"/>
  <c r="O405" i="6"/>
  <c r="O404" i="6"/>
  <c r="O403" i="6"/>
  <c r="O402" i="6"/>
  <c r="O401" i="6"/>
  <c r="O400" i="6"/>
  <c r="O399" i="6"/>
  <c r="O398" i="6"/>
  <c r="O397" i="6"/>
  <c r="O396" i="6"/>
  <c r="O395" i="6"/>
  <c r="O394" i="6"/>
  <c r="Q392" i="6"/>
  <c r="O391" i="6"/>
  <c r="O390" i="6"/>
  <c r="O389" i="6"/>
  <c r="O388" i="6"/>
  <c r="O387" i="6"/>
  <c r="O386" i="6"/>
  <c r="O385" i="6"/>
  <c r="O384" i="6"/>
  <c r="O383" i="6"/>
  <c r="O382" i="6"/>
  <c r="O381" i="6"/>
  <c r="O380" i="6"/>
  <c r="O379" i="6"/>
  <c r="O378" i="6"/>
  <c r="O377" i="6"/>
  <c r="O376" i="6"/>
  <c r="O375" i="6"/>
  <c r="O374" i="6"/>
  <c r="O373" i="6"/>
  <c r="Q371" i="6"/>
  <c r="O370" i="6"/>
  <c r="O369" i="6"/>
  <c r="O368" i="6"/>
  <c r="O367" i="6"/>
  <c r="O366" i="6"/>
  <c r="O365" i="6"/>
  <c r="O364" i="6"/>
  <c r="O363" i="6"/>
  <c r="O362" i="6"/>
  <c r="O361" i="6"/>
  <c r="O360" i="6"/>
  <c r="O359" i="6"/>
  <c r="O358" i="6"/>
  <c r="O357" i="6"/>
  <c r="O356" i="6"/>
  <c r="O355" i="6"/>
  <c r="O354" i="6"/>
  <c r="O353" i="6"/>
  <c r="O352" i="6"/>
  <c r="Q350" i="6"/>
  <c r="O349" i="6"/>
  <c r="O348" i="6"/>
  <c r="O347" i="6"/>
  <c r="O346" i="6"/>
  <c r="O345" i="6"/>
  <c r="O344" i="6"/>
  <c r="O343" i="6"/>
  <c r="O342" i="6"/>
  <c r="O341" i="6"/>
  <c r="O340" i="6"/>
  <c r="O339" i="6"/>
  <c r="O338" i="6"/>
  <c r="O337" i="6"/>
  <c r="O336" i="6"/>
  <c r="O335" i="6"/>
  <c r="O334" i="6"/>
  <c r="O333" i="6"/>
  <c r="O332" i="6"/>
  <c r="O331" i="6"/>
  <c r="O330" i="6"/>
  <c r="O329" i="6"/>
  <c r="Q327" i="6"/>
  <c r="O326" i="6"/>
  <c r="O325" i="6"/>
  <c r="O324" i="6"/>
  <c r="O323" i="6"/>
  <c r="O322" i="6"/>
  <c r="O321" i="6"/>
  <c r="O320" i="6"/>
  <c r="O319" i="6"/>
  <c r="O318" i="6"/>
  <c r="O317" i="6"/>
  <c r="O316" i="6"/>
  <c r="O315" i="6"/>
  <c r="O314" i="6"/>
  <c r="O313" i="6"/>
  <c r="O312" i="6"/>
  <c r="O311" i="6"/>
  <c r="O310" i="6"/>
  <c r="O309" i="6"/>
  <c r="O308" i="6"/>
  <c r="O307" i="6"/>
  <c r="Q305" i="6"/>
  <c r="O304" i="6"/>
  <c r="O303" i="6"/>
  <c r="O302" i="6"/>
  <c r="O301" i="6"/>
  <c r="O300" i="6"/>
  <c r="O299" i="6"/>
  <c r="O298" i="6"/>
  <c r="O297" i="6"/>
  <c r="O296" i="6"/>
  <c r="O295" i="6"/>
  <c r="Q293" i="6"/>
  <c r="O292" i="6"/>
  <c r="O291" i="6"/>
  <c r="O290" i="6"/>
  <c r="O289" i="6"/>
  <c r="O288" i="6"/>
  <c r="O287" i="6"/>
  <c r="O286" i="6"/>
  <c r="O285" i="6"/>
  <c r="O284" i="6"/>
  <c r="O283" i="6"/>
  <c r="O282" i="6"/>
  <c r="O281" i="6"/>
  <c r="O280" i="6"/>
  <c r="O279" i="6"/>
  <c r="O278" i="6"/>
  <c r="O277" i="6"/>
  <c r="O276" i="6"/>
  <c r="O275" i="6"/>
  <c r="O274" i="6"/>
  <c r="O273" i="6"/>
  <c r="O272" i="6"/>
  <c r="O271" i="6"/>
  <c r="Q269" i="6"/>
  <c r="O268" i="6"/>
  <c r="O267" i="6"/>
  <c r="O266" i="6"/>
  <c r="O265" i="6"/>
  <c r="O264" i="6"/>
  <c r="O263" i="6"/>
  <c r="O262" i="6"/>
  <c r="O261" i="6"/>
  <c r="O260" i="6"/>
  <c r="O259" i="6"/>
  <c r="O258" i="6"/>
  <c r="O257" i="6"/>
  <c r="T21" i="6" s="1"/>
  <c r="O256" i="6"/>
  <c r="Q254" i="6"/>
  <c r="O253" i="6"/>
  <c r="O252" i="6"/>
  <c r="O251" i="6"/>
  <c r="O250" i="6"/>
  <c r="O249" i="6"/>
  <c r="O248" i="6"/>
  <c r="O247" i="6"/>
  <c r="O246" i="6"/>
  <c r="O245" i="6"/>
  <c r="O244" i="6"/>
  <c r="O243" i="6"/>
  <c r="O242" i="6"/>
  <c r="O241" i="6"/>
  <c r="O240" i="6"/>
  <c r="O239" i="6"/>
  <c r="O238" i="6"/>
  <c r="O237" i="6"/>
  <c r="O236" i="6"/>
  <c r="O235" i="6"/>
  <c r="Q233" i="6"/>
  <c r="O232" i="6"/>
  <c r="O231" i="6"/>
  <c r="O230" i="6"/>
  <c r="O229" i="6"/>
  <c r="O228" i="6"/>
  <c r="O227" i="6"/>
  <c r="O226" i="6"/>
  <c r="O225" i="6"/>
  <c r="O224" i="6"/>
  <c r="O223" i="6"/>
  <c r="O222" i="6"/>
  <c r="O221" i="6"/>
  <c r="O220" i="6"/>
  <c r="O219" i="6"/>
  <c r="O218" i="6"/>
  <c r="O217" i="6"/>
  <c r="Q215" i="6"/>
  <c r="O214" i="6"/>
  <c r="O213" i="6"/>
  <c r="O212" i="6"/>
  <c r="O211" i="6"/>
  <c r="O210" i="6"/>
  <c r="O209" i="6"/>
  <c r="O208" i="6"/>
  <c r="O207" i="6"/>
  <c r="O206" i="6"/>
  <c r="O205" i="6"/>
  <c r="O204" i="6"/>
  <c r="O203" i="6"/>
  <c r="O202" i="6"/>
  <c r="O201" i="6"/>
  <c r="O200" i="6"/>
  <c r="Q198" i="6"/>
  <c r="O197" i="6"/>
  <c r="O196" i="6"/>
  <c r="O195" i="6"/>
  <c r="O194" i="6"/>
  <c r="O193" i="6"/>
  <c r="O192" i="6"/>
  <c r="O191" i="6"/>
  <c r="O190" i="6"/>
  <c r="O189" i="6"/>
  <c r="O188" i="6"/>
  <c r="O187" i="6"/>
  <c r="O186" i="6"/>
  <c r="O185" i="6"/>
  <c r="O184" i="6"/>
  <c r="Q182" i="6"/>
  <c r="O181" i="6"/>
  <c r="O180" i="6"/>
  <c r="O179" i="6"/>
  <c r="O178" i="6"/>
  <c r="O177" i="6"/>
  <c r="O176" i="6"/>
  <c r="O175" i="6"/>
  <c r="O174" i="6"/>
  <c r="O173" i="6"/>
  <c r="O172" i="6"/>
  <c r="O171" i="6"/>
  <c r="O170" i="6"/>
  <c r="O169" i="6"/>
  <c r="O168" i="6"/>
  <c r="O167" i="6"/>
  <c r="O166" i="6"/>
  <c r="Q164" i="6"/>
  <c r="O163" i="6"/>
  <c r="O162" i="6"/>
  <c r="O161" i="6"/>
  <c r="O160" i="6"/>
  <c r="O159" i="6"/>
  <c r="O158" i="6"/>
  <c r="O157" i="6"/>
  <c r="O156" i="6"/>
  <c r="O155" i="6"/>
  <c r="O154" i="6"/>
  <c r="Q152" i="6"/>
  <c r="O151" i="6"/>
  <c r="O150" i="6"/>
  <c r="O149" i="6"/>
  <c r="O148" i="6"/>
  <c r="O147" i="6"/>
  <c r="O146" i="6"/>
  <c r="O145" i="6"/>
  <c r="O144" i="6"/>
  <c r="O143" i="6"/>
  <c r="O142" i="6"/>
  <c r="O141" i="6"/>
  <c r="O140" i="6"/>
  <c r="O139" i="6"/>
  <c r="O138" i="6"/>
  <c r="T27" i="6" s="1"/>
  <c r="Q136" i="6"/>
  <c r="O135" i="6"/>
  <c r="O134" i="6"/>
  <c r="O133" i="6"/>
  <c r="O132" i="6"/>
  <c r="O131" i="6"/>
  <c r="O130" i="6"/>
  <c r="O129" i="6"/>
  <c r="O128" i="6"/>
  <c r="O127" i="6"/>
  <c r="O126" i="6"/>
  <c r="O125" i="6"/>
  <c r="O124" i="6"/>
  <c r="O123" i="6"/>
  <c r="O122" i="6"/>
  <c r="Q120" i="6"/>
  <c r="O119" i="6"/>
  <c r="O118" i="6"/>
  <c r="O117" i="6"/>
  <c r="O116" i="6"/>
  <c r="O115" i="6"/>
  <c r="O114" i="6"/>
  <c r="O113" i="6"/>
  <c r="O112" i="6"/>
  <c r="O111" i="6"/>
  <c r="O110" i="6"/>
  <c r="O109" i="6"/>
  <c r="O108" i="6"/>
  <c r="O107" i="6"/>
  <c r="O106" i="6"/>
  <c r="Q104" i="6"/>
  <c r="O103" i="6"/>
  <c r="O102" i="6"/>
  <c r="O101" i="6"/>
  <c r="O100" i="6"/>
  <c r="O99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Q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Q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Q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Q17" i="6"/>
  <c r="O16" i="6"/>
  <c r="O15" i="6"/>
  <c r="O14" i="6"/>
  <c r="O13" i="6"/>
  <c r="O12" i="6"/>
  <c r="O11" i="6"/>
  <c r="O10" i="6"/>
  <c r="O9" i="6"/>
  <c r="O8" i="6"/>
  <c r="Q6" i="6"/>
  <c r="B2" i="6"/>
  <c r="N771" i="9"/>
  <c r="M771" i="9"/>
  <c r="L771" i="9"/>
  <c r="K771" i="9"/>
  <c r="J771" i="9"/>
  <c r="I771" i="9"/>
  <c r="H771" i="9"/>
  <c r="G771" i="9"/>
  <c r="F771" i="9"/>
  <c r="O768" i="9"/>
  <c r="O767" i="9"/>
  <c r="O766" i="9"/>
  <c r="O765" i="9"/>
  <c r="O764" i="9"/>
  <c r="O763" i="9"/>
  <c r="O762" i="9"/>
  <c r="O761" i="9"/>
  <c r="O760" i="9"/>
  <c r="O759" i="9"/>
  <c r="Q757" i="9"/>
  <c r="O756" i="9"/>
  <c r="O755" i="9"/>
  <c r="O754" i="9"/>
  <c r="O753" i="9"/>
  <c r="O752" i="9"/>
  <c r="O751" i="9"/>
  <c r="O750" i="9"/>
  <c r="O749" i="9"/>
  <c r="O748" i="9"/>
  <c r="O747" i="9"/>
  <c r="Q745" i="9"/>
  <c r="O744" i="9"/>
  <c r="O743" i="9"/>
  <c r="O742" i="9"/>
  <c r="O741" i="9"/>
  <c r="O740" i="9"/>
  <c r="O739" i="9"/>
  <c r="O738" i="9"/>
  <c r="O737" i="9"/>
  <c r="O736" i="9"/>
  <c r="O735" i="9"/>
  <c r="Q733" i="9"/>
  <c r="O732" i="9"/>
  <c r="O731" i="9"/>
  <c r="O730" i="9"/>
  <c r="O729" i="9"/>
  <c r="O728" i="9"/>
  <c r="O727" i="9"/>
  <c r="O726" i="9"/>
  <c r="O725" i="9"/>
  <c r="O724" i="9"/>
  <c r="O723" i="9"/>
  <c r="Q721" i="9"/>
  <c r="O720" i="9"/>
  <c r="O719" i="9"/>
  <c r="O718" i="9"/>
  <c r="O717" i="9"/>
  <c r="O716" i="9"/>
  <c r="O715" i="9"/>
  <c r="O714" i="9"/>
  <c r="O713" i="9"/>
  <c r="O712" i="9"/>
  <c r="Q710" i="9"/>
  <c r="O709" i="9"/>
  <c r="O708" i="9"/>
  <c r="O707" i="9"/>
  <c r="O706" i="9"/>
  <c r="O705" i="9"/>
  <c r="O704" i="9"/>
  <c r="O703" i="9"/>
  <c r="O702" i="9"/>
  <c r="O701" i="9"/>
  <c r="Q699" i="9"/>
  <c r="O698" i="9"/>
  <c r="O697" i="9"/>
  <c r="O696" i="9"/>
  <c r="O695" i="9"/>
  <c r="O694" i="9"/>
  <c r="O693" i="9"/>
  <c r="O692" i="9"/>
  <c r="O691" i="9"/>
  <c r="O690" i="9"/>
  <c r="O689" i="9"/>
  <c r="O688" i="9"/>
  <c r="O687" i="9"/>
  <c r="O686" i="9"/>
  <c r="O685" i="9"/>
  <c r="Q683" i="9"/>
  <c r="O682" i="9"/>
  <c r="O681" i="9"/>
  <c r="O680" i="9"/>
  <c r="O679" i="9"/>
  <c r="O678" i="9"/>
  <c r="O677" i="9"/>
  <c r="O676" i="9"/>
  <c r="O675" i="9"/>
  <c r="O674" i="9"/>
  <c r="O673" i="9"/>
  <c r="O672" i="9"/>
  <c r="O671" i="9"/>
  <c r="O670" i="9"/>
  <c r="O669" i="9"/>
  <c r="O668" i="9"/>
  <c r="Q666" i="9"/>
  <c r="O665" i="9"/>
  <c r="O664" i="9"/>
  <c r="O663" i="9"/>
  <c r="O662" i="9"/>
  <c r="O661" i="9"/>
  <c r="O660" i="9"/>
  <c r="O659" i="9"/>
  <c r="O658" i="9"/>
  <c r="O657" i="9"/>
  <c r="O656" i="9"/>
  <c r="O655" i="9"/>
  <c r="O654" i="9"/>
  <c r="O653" i="9"/>
  <c r="O652" i="9"/>
  <c r="O651" i="9"/>
  <c r="O650" i="9"/>
  <c r="O649" i="9"/>
  <c r="O648" i="9"/>
  <c r="O647" i="9"/>
  <c r="Q645" i="9"/>
  <c r="O644" i="9"/>
  <c r="O643" i="9"/>
  <c r="O642" i="9"/>
  <c r="O641" i="9"/>
  <c r="O640" i="9"/>
  <c r="O639" i="9"/>
  <c r="O638" i="9"/>
  <c r="O637" i="9"/>
  <c r="O636" i="9"/>
  <c r="O635" i="9"/>
  <c r="O634" i="9"/>
  <c r="O633" i="9"/>
  <c r="O632" i="9"/>
  <c r="O631" i="9"/>
  <c r="O630" i="9"/>
  <c r="O629" i="9"/>
  <c r="O628" i="9"/>
  <c r="O627" i="9"/>
  <c r="O626" i="9"/>
  <c r="Q624" i="9"/>
  <c r="O623" i="9"/>
  <c r="O622" i="9"/>
  <c r="O621" i="9"/>
  <c r="O620" i="9"/>
  <c r="O619" i="9"/>
  <c r="O618" i="9"/>
  <c r="O617" i="9"/>
  <c r="O616" i="9"/>
  <c r="O615" i="9"/>
  <c r="O614" i="9"/>
  <c r="O613" i="9"/>
  <c r="O612" i="9"/>
  <c r="O611" i="9"/>
  <c r="O610" i="9"/>
  <c r="O609" i="9"/>
  <c r="O608" i="9"/>
  <c r="O607" i="9"/>
  <c r="O606" i="9"/>
  <c r="O605" i="9"/>
  <c r="Q603" i="9"/>
  <c r="O602" i="9"/>
  <c r="O601" i="9"/>
  <c r="O600" i="9"/>
  <c r="O599" i="9"/>
  <c r="O598" i="9"/>
  <c r="O597" i="9"/>
  <c r="O596" i="9"/>
  <c r="O595" i="9"/>
  <c r="O594" i="9"/>
  <c r="O593" i="9"/>
  <c r="O592" i="9"/>
  <c r="O591" i="9"/>
  <c r="O590" i="9"/>
  <c r="O589" i="9"/>
  <c r="O588" i="9"/>
  <c r="O587" i="9"/>
  <c r="O586" i="9"/>
  <c r="O585" i="9"/>
  <c r="O584" i="9"/>
  <c r="Q582" i="9"/>
  <c r="O581" i="9"/>
  <c r="O580" i="9"/>
  <c r="O579" i="9"/>
  <c r="O578" i="9"/>
  <c r="O577" i="9"/>
  <c r="O576" i="9"/>
  <c r="O575" i="9"/>
  <c r="O574" i="9"/>
  <c r="O573" i="9"/>
  <c r="O572" i="9"/>
  <c r="O571" i="9"/>
  <c r="O570" i="9"/>
  <c r="O569" i="9"/>
  <c r="O568" i="9"/>
  <c r="O567" i="9"/>
  <c r="O566" i="9"/>
  <c r="O565" i="9"/>
  <c r="O564" i="9"/>
  <c r="O563" i="9"/>
  <c r="O562" i="9"/>
  <c r="Q560" i="9"/>
  <c r="O559" i="9"/>
  <c r="O558" i="9"/>
  <c r="O557" i="9"/>
  <c r="O556" i="9"/>
  <c r="O555" i="9"/>
  <c r="O554" i="9"/>
  <c r="O553" i="9"/>
  <c r="O552" i="9"/>
  <c r="O551" i="9"/>
  <c r="O550" i="9"/>
  <c r="O549" i="9"/>
  <c r="O548" i="9"/>
  <c r="O547" i="9"/>
  <c r="O546" i="9"/>
  <c r="O545" i="9"/>
  <c r="O544" i="9"/>
  <c r="O543" i="9"/>
  <c r="O542" i="9"/>
  <c r="O541" i="9"/>
  <c r="Q539" i="9"/>
  <c r="O538" i="9"/>
  <c r="O537" i="9"/>
  <c r="O536" i="9"/>
  <c r="O535" i="9"/>
  <c r="O534" i="9"/>
  <c r="O533" i="9"/>
  <c r="O532" i="9"/>
  <c r="O531" i="9"/>
  <c r="O530" i="9"/>
  <c r="O529" i="9"/>
  <c r="O528" i="9"/>
  <c r="O527" i="9"/>
  <c r="O526" i="9"/>
  <c r="O525" i="9"/>
  <c r="O524" i="9"/>
  <c r="O523" i="9"/>
  <c r="O522" i="9"/>
  <c r="O521" i="9"/>
  <c r="O520" i="9"/>
  <c r="Q518" i="9"/>
  <c r="O517" i="9"/>
  <c r="O516" i="9"/>
  <c r="O515" i="9"/>
  <c r="O514" i="9"/>
  <c r="O513" i="9"/>
  <c r="O512" i="9"/>
  <c r="O511" i="9"/>
  <c r="O510" i="9"/>
  <c r="O509" i="9"/>
  <c r="Q507" i="9"/>
  <c r="O506" i="9"/>
  <c r="O505" i="9"/>
  <c r="O504" i="9"/>
  <c r="O503" i="9"/>
  <c r="O502" i="9"/>
  <c r="O501" i="9"/>
  <c r="O500" i="9"/>
  <c r="O499" i="9"/>
  <c r="O498" i="9"/>
  <c r="O497" i="9"/>
  <c r="O496" i="9"/>
  <c r="O495" i="9"/>
  <c r="O494" i="9"/>
  <c r="Q492" i="9"/>
  <c r="O491" i="9"/>
  <c r="O490" i="9"/>
  <c r="O489" i="9"/>
  <c r="O488" i="9"/>
  <c r="O487" i="9"/>
  <c r="O486" i="9"/>
  <c r="O485" i="9"/>
  <c r="O484" i="9"/>
  <c r="O483" i="9"/>
  <c r="Q481" i="9"/>
  <c r="O480" i="9"/>
  <c r="O479" i="9"/>
  <c r="O478" i="9"/>
  <c r="O477" i="9"/>
  <c r="O476" i="9"/>
  <c r="O475" i="9"/>
  <c r="O474" i="9"/>
  <c r="O473" i="9"/>
  <c r="O472" i="9"/>
  <c r="Q470" i="9"/>
  <c r="O469" i="9"/>
  <c r="O468" i="9"/>
  <c r="O467" i="9"/>
  <c r="O466" i="9"/>
  <c r="O465" i="9"/>
  <c r="O464" i="9"/>
  <c r="O463" i="9"/>
  <c r="O462" i="9"/>
  <c r="O461" i="9"/>
  <c r="Q459" i="9"/>
  <c r="O458" i="9"/>
  <c r="O457" i="9"/>
  <c r="O456" i="9"/>
  <c r="O455" i="9"/>
  <c r="O454" i="9"/>
  <c r="O453" i="9"/>
  <c r="O452" i="9"/>
  <c r="O451" i="9"/>
  <c r="O450" i="9"/>
  <c r="Q448" i="9"/>
  <c r="O447" i="9"/>
  <c r="O446" i="9"/>
  <c r="O445" i="9"/>
  <c r="O444" i="9"/>
  <c r="O443" i="9"/>
  <c r="O442" i="9"/>
  <c r="O441" i="9"/>
  <c r="O440" i="9"/>
  <c r="O439" i="9"/>
  <c r="Q437" i="9"/>
  <c r="O436" i="9"/>
  <c r="O435" i="9"/>
  <c r="O434" i="9"/>
  <c r="O433" i="9"/>
  <c r="O432" i="9"/>
  <c r="O431" i="9"/>
  <c r="O430" i="9"/>
  <c r="O429" i="9"/>
  <c r="O428" i="9"/>
  <c r="O427" i="9"/>
  <c r="O426" i="9"/>
  <c r="Q424" i="9"/>
  <c r="O423" i="9"/>
  <c r="O422" i="9"/>
  <c r="O421" i="9"/>
  <c r="O420" i="9"/>
  <c r="O419" i="9"/>
  <c r="O418" i="9"/>
  <c r="O417" i="9"/>
  <c r="O416" i="9"/>
  <c r="O415" i="9"/>
  <c r="O414" i="9"/>
  <c r="O413" i="9"/>
  <c r="O412" i="9"/>
  <c r="O411" i="9"/>
  <c r="O410" i="9"/>
  <c r="Q408" i="9"/>
  <c r="O407" i="9"/>
  <c r="O406" i="9"/>
  <c r="O405" i="9"/>
  <c r="O404" i="9"/>
  <c r="O403" i="9"/>
  <c r="O402" i="9"/>
  <c r="O401" i="9"/>
  <c r="O400" i="9"/>
  <c r="O399" i="9"/>
  <c r="O398" i="9"/>
  <c r="O397" i="9"/>
  <c r="O396" i="9"/>
  <c r="O395" i="9"/>
  <c r="O394" i="9"/>
  <c r="Q392" i="9"/>
  <c r="O391" i="9"/>
  <c r="O390" i="9"/>
  <c r="O389" i="9"/>
  <c r="O388" i="9"/>
  <c r="O387" i="9"/>
  <c r="O386" i="9"/>
  <c r="O385" i="9"/>
  <c r="O384" i="9"/>
  <c r="O383" i="9"/>
  <c r="O382" i="9"/>
  <c r="O381" i="9"/>
  <c r="O380" i="9"/>
  <c r="O379" i="9"/>
  <c r="O378" i="9"/>
  <c r="O377" i="9"/>
  <c r="O376" i="9"/>
  <c r="O375" i="9"/>
  <c r="O374" i="9"/>
  <c r="O373" i="9"/>
  <c r="Q371" i="9"/>
  <c r="O370" i="9"/>
  <c r="O369" i="9"/>
  <c r="O368" i="9"/>
  <c r="O367" i="9"/>
  <c r="O366" i="9"/>
  <c r="O365" i="9"/>
  <c r="O364" i="9"/>
  <c r="O363" i="9"/>
  <c r="O362" i="9"/>
  <c r="O361" i="9"/>
  <c r="O360" i="9"/>
  <c r="O359" i="9"/>
  <c r="O358" i="9"/>
  <c r="O357" i="9"/>
  <c r="O356" i="9"/>
  <c r="O355" i="9"/>
  <c r="O354" i="9"/>
  <c r="O353" i="9"/>
  <c r="O352" i="9"/>
  <c r="Q350" i="9"/>
  <c r="O349" i="9"/>
  <c r="O348" i="9"/>
  <c r="O347" i="9"/>
  <c r="O346" i="9"/>
  <c r="O345" i="9"/>
  <c r="O344" i="9"/>
  <c r="O343" i="9"/>
  <c r="O342" i="9"/>
  <c r="O341" i="9"/>
  <c r="O340" i="9"/>
  <c r="O339" i="9"/>
  <c r="O338" i="9"/>
  <c r="O337" i="9"/>
  <c r="O336" i="9"/>
  <c r="O335" i="9"/>
  <c r="O334" i="9"/>
  <c r="O333" i="9"/>
  <c r="O332" i="9"/>
  <c r="O331" i="9"/>
  <c r="O330" i="9"/>
  <c r="O329" i="9"/>
  <c r="Q327" i="9"/>
  <c r="O326" i="9"/>
  <c r="O325" i="9"/>
  <c r="O324" i="9"/>
  <c r="O323" i="9"/>
  <c r="O322" i="9"/>
  <c r="O321" i="9"/>
  <c r="O320" i="9"/>
  <c r="O319" i="9"/>
  <c r="O318" i="9"/>
  <c r="O317" i="9"/>
  <c r="O316" i="9"/>
  <c r="O315" i="9"/>
  <c r="O314" i="9"/>
  <c r="O313" i="9"/>
  <c r="O312" i="9"/>
  <c r="O311" i="9"/>
  <c r="O310" i="9"/>
  <c r="O309" i="9"/>
  <c r="O308" i="9"/>
  <c r="O307" i="9"/>
  <c r="Q305" i="9"/>
  <c r="O304" i="9"/>
  <c r="O303" i="9"/>
  <c r="O302" i="9"/>
  <c r="O301" i="9"/>
  <c r="O300" i="9"/>
  <c r="O299" i="9"/>
  <c r="O298" i="9"/>
  <c r="O297" i="9"/>
  <c r="O296" i="9"/>
  <c r="O295" i="9"/>
  <c r="Q293" i="9"/>
  <c r="O292" i="9"/>
  <c r="O291" i="9"/>
  <c r="O290" i="9"/>
  <c r="O289" i="9"/>
  <c r="O288" i="9"/>
  <c r="O287" i="9"/>
  <c r="O286" i="9"/>
  <c r="O285" i="9"/>
  <c r="O284" i="9"/>
  <c r="O283" i="9"/>
  <c r="O282" i="9"/>
  <c r="O281" i="9"/>
  <c r="O280" i="9"/>
  <c r="O279" i="9"/>
  <c r="O278" i="9"/>
  <c r="O277" i="9"/>
  <c r="O276" i="9"/>
  <c r="O275" i="9"/>
  <c r="O274" i="9"/>
  <c r="O273" i="9"/>
  <c r="O272" i="9"/>
  <c r="O271" i="9"/>
  <c r="Q269" i="9"/>
  <c r="O268" i="9"/>
  <c r="O267" i="9"/>
  <c r="O266" i="9"/>
  <c r="O265" i="9"/>
  <c r="O264" i="9"/>
  <c r="O263" i="9"/>
  <c r="O262" i="9"/>
  <c r="O261" i="9"/>
  <c r="O260" i="9"/>
  <c r="O259" i="9"/>
  <c r="O258" i="9"/>
  <c r="O257" i="9"/>
  <c r="O256" i="9"/>
  <c r="Q254" i="9"/>
  <c r="O253" i="9"/>
  <c r="O252" i="9"/>
  <c r="O251" i="9"/>
  <c r="O250" i="9"/>
  <c r="O249" i="9"/>
  <c r="O248" i="9"/>
  <c r="O247" i="9"/>
  <c r="O246" i="9"/>
  <c r="O245" i="9"/>
  <c r="O244" i="9"/>
  <c r="O243" i="9"/>
  <c r="O242" i="9"/>
  <c r="O241" i="9"/>
  <c r="O240" i="9"/>
  <c r="O239" i="9"/>
  <c r="O238" i="9"/>
  <c r="O237" i="9"/>
  <c r="O236" i="9"/>
  <c r="O235" i="9"/>
  <c r="Q233" i="9"/>
  <c r="O232" i="9"/>
  <c r="O231" i="9"/>
  <c r="O230" i="9"/>
  <c r="O229" i="9"/>
  <c r="O228" i="9"/>
  <c r="O227" i="9"/>
  <c r="O226" i="9"/>
  <c r="O225" i="9"/>
  <c r="O224" i="9"/>
  <c r="O223" i="9"/>
  <c r="O222" i="9"/>
  <c r="O221" i="9"/>
  <c r="O220" i="9"/>
  <c r="O219" i="9"/>
  <c r="O218" i="9"/>
  <c r="O217" i="9"/>
  <c r="T22" i="9" s="1"/>
  <c r="Q215" i="9"/>
  <c r="O214" i="9"/>
  <c r="O213" i="9"/>
  <c r="O212" i="9"/>
  <c r="O211" i="9"/>
  <c r="O210" i="9"/>
  <c r="O209" i="9"/>
  <c r="O208" i="9"/>
  <c r="O207" i="9"/>
  <c r="O206" i="9"/>
  <c r="O205" i="9"/>
  <c r="O204" i="9"/>
  <c r="O203" i="9"/>
  <c r="O202" i="9"/>
  <c r="O201" i="9"/>
  <c r="O200" i="9"/>
  <c r="Q198" i="9"/>
  <c r="O197" i="9"/>
  <c r="O196" i="9"/>
  <c r="O195" i="9"/>
  <c r="O194" i="9"/>
  <c r="O193" i="9"/>
  <c r="O192" i="9"/>
  <c r="O191" i="9"/>
  <c r="O190" i="9"/>
  <c r="O189" i="9"/>
  <c r="O188" i="9"/>
  <c r="O187" i="9"/>
  <c r="O186" i="9"/>
  <c r="O185" i="9"/>
  <c r="O184" i="9"/>
  <c r="Q182" i="9"/>
  <c r="O181" i="9"/>
  <c r="O180" i="9"/>
  <c r="O179" i="9"/>
  <c r="O178" i="9"/>
  <c r="O177" i="9"/>
  <c r="O176" i="9"/>
  <c r="O175" i="9"/>
  <c r="O174" i="9"/>
  <c r="O173" i="9"/>
  <c r="O172" i="9"/>
  <c r="O171" i="9"/>
  <c r="O170" i="9"/>
  <c r="O169" i="9"/>
  <c r="O168" i="9"/>
  <c r="O167" i="9"/>
  <c r="O166" i="9"/>
  <c r="Q164" i="9"/>
  <c r="O163" i="9"/>
  <c r="O162" i="9"/>
  <c r="O161" i="9"/>
  <c r="O160" i="9"/>
  <c r="O159" i="9"/>
  <c r="O158" i="9"/>
  <c r="O157" i="9"/>
  <c r="O156" i="9"/>
  <c r="O155" i="9"/>
  <c r="O154" i="9"/>
  <c r="Q152" i="9"/>
  <c r="O151" i="9"/>
  <c r="O150" i="9"/>
  <c r="O149" i="9"/>
  <c r="O148" i="9"/>
  <c r="O147" i="9"/>
  <c r="O146" i="9"/>
  <c r="O145" i="9"/>
  <c r="O144" i="9"/>
  <c r="O143" i="9"/>
  <c r="O142" i="9"/>
  <c r="O141" i="9"/>
  <c r="O140" i="9"/>
  <c r="T10" i="9" s="1"/>
  <c r="D107" i="1" s="1"/>
  <c r="O139" i="9"/>
  <c r="O138" i="9"/>
  <c r="Q136" i="9"/>
  <c r="O135" i="9"/>
  <c r="O134" i="9"/>
  <c r="O133" i="9"/>
  <c r="O132" i="9"/>
  <c r="O131" i="9"/>
  <c r="O130" i="9"/>
  <c r="O129" i="9"/>
  <c r="O128" i="9"/>
  <c r="O127" i="9"/>
  <c r="O126" i="9"/>
  <c r="O125" i="9"/>
  <c r="O124" i="9"/>
  <c r="O123" i="9"/>
  <c r="O122" i="9"/>
  <c r="Q120" i="9"/>
  <c r="O119" i="9"/>
  <c r="O118" i="9"/>
  <c r="O117" i="9"/>
  <c r="O116" i="9"/>
  <c r="O115" i="9"/>
  <c r="O114" i="9"/>
  <c r="O113" i="9"/>
  <c r="O112" i="9"/>
  <c r="O111" i="9"/>
  <c r="O110" i="9"/>
  <c r="O109" i="9"/>
  <c r="O108" i="9"/>
  <c r="O107" i="9"/>
  <c r="O106" i="9"/>
  <c r="Q104" i="9"/>
  <c r="O103" i="9"/>
  <c r="O102" i="9"/>
  <c r="O101" i="9"/>
  <c r="O100" i="9"/>
  <c r="O99" i="9"/>
  <c r="O98" i="9"/>
  <c r="O97" i="9"/>
  <c r="O96" i="9"/>
  <c r="O95" i="9"/>
  <c r="O94" i="9"/>
  <c r="O93" i="9"/>
  <c r="O92" i="9"/>
  <c r="O91" i="9"/>
  <c r="O90" i="9"/>
  <c r="O89" i="9"/>
  <c r="O88" i="9"/>
  <c r="O87" i="9"/>
  <c r="O86" i="9"/>
  <c r="O85" i="9"/>
  <c r="Q83" i="9"/>
  <c r="O82" i="9"/>
  <c r="O81" i="9"/>
  <c r="O80" i="9"/>
  <c r="O79" i="9"/>
  <c r="O78" i="9"/>
  <c r="O77" i="9"/>
  <c r="O76" i="9"/>
  <c r="O75" i="9"/>
  <c r="O74" i="9"/>
  <c r="O73" i="9"/>
  <c r="O72" i="9"/>
  <c r="O71" i="9"/>
  <c r="O70" i="9"/>
  <c r="O69" i="9"/>
  <c r="O68" i="9"/>
  <c r="O67" i="9"/>
  <c r="O66" i="9"/>
  <c r="O65" i="9"/>
  <c r="O64" i="9"/>
  <c r="O63" i="9"/>
  <c r="Q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Q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Q17" i="9"/>
  <c r="O16" i="9"/>
  <c r="O15" i="9"/>
  <c r="O14" i="9"/>
  <c r="O13" i="9"/>
  <c r="O12" i="9"/>
  <c r="O11" i="9"/>
  <c r="O10" i="9"/>
  <c r="O9" i="9"/>
  <c r="O8" i="9"/>
  <c r="Q6" i="9"/>
  <c r="B2" i="9"/>
  <c r="N771" i="5"/>
  <c r="M771" i="5"/>
  <c r="L771" i="5"/>
  <c r="K771" i="5"/>
  <c r="J771" i="5"/>
  <c r="I771" i="5"/>
  <c r="H771" i="5"/>
  <c r="G771" i="5"/>
  <c r="F771" i="5"/>
  <c r="O768" i="5"/>
  <c r="O767" i="5"/>
  <c r="O766" i="5"/>
  <c r="O765" i="5"/>
  <c r="O764" i="5"/>
  <c r="O763" i="5"/>
  <c r="O762" i="5"/>
  <c r="O761" i="5"/>
  <c r="O760" i="5"/>
  <c r="O759" i="5"/>
  <c r="Q757" i="5"/>
  <c r="O756" i="5"/>
  <c r="O755" i="5"/>
  <c r="O754" i="5"/>
  <c r="O753" i="5"/>
  <c r="O752" i="5"/>
  <c r="O751" i="5"/>
  <c r="O750" i="5"/>
  <c r="O749" i="5"/>
  <c r="O748" i="5"/>
  <c r="O747" i="5"/>
  <c r="Q745" i="5"/>
  <c r="O744" i="5"/>
  <c r="O743" i="5"/>
  <c r="O742" i="5"/>
  <c r="O741" i="5"/>
  <c r="O740" i="5"/>
  <c r="O739" i="5"/>
  <c r="O738" i="5"/>
  <c r="O737" i="5"/>
  <c r="O736" i="5"/>
  <c r="O735" i="5"/>
  <c r="Q733" i="5"/>
  <c r="O732" i="5"/>
  <c r="O731" i="5"/>
  <c r="O730" i="5"/>
  <c r="O729" i="5"/>
  <c r="O728" i="5"/>
  <c r="O727" i="5"/>
  <c r="O726" i="5"/>
  <c r="O725" i="5"/>
  <c r="O724" i="5"/>
  <c r="O723" i="5"/>
  <c r="Q721" i="5"/>
  <c r="O720" i="5"/>
  <c r="O719" i="5"/>
  <c r="O718" i="5"/>
  <c r="O717" i="5"/>
  <c r="O716" i="5"/>
  <c r="O715" i="5"/>
  <c r="O714" i="5"/>
  <c r="O713" i="5"/>
  <c r="O712" i="5"/>
  <c r="Q710" i="5"/>
  <c r="O709" i="5"/>
  <c r="O708" i="5"/>
  <c r="O707" i="5"/>
  <c r="O706" i="5"/>
  <c r="O705" i="5"/>
  <c r="O704" i="5"/>
  <c r="O703" i="5"/>
  <c r="O702" i="5"/>
  <c r="O701" i="5"/>
  <c r="Q699" i="5"/>
  <c r="O698" i="5"/>
  <c r="O697" i="5"/>
  <c r="O696" i="5"/>
  <c r="O695" i="5"/>
  <c r="O694" i="5"/>
  <c r="O693" i="5"/>
  <c r="O692" i="5"/>
  <c r="O691" i="5"/>
  <c r="O690" i="5"/>
  <c r="O689" i="5"/>
  <c r="O688" i="5"/>
  <c r="O687" i="5"/>
  <c r="O686" i="5"/>
  <c r="O685" i="5"/>
  <c r="Q683" i="5"/>
  <c r="O682" i="5"/>
  <c r="O681" i="5"/>
  <c r="O680" i="5"/>
  <c r="O679" i="5"/>
  <c r="O678" i="5"/>
  <c r="O677" i="5"/>
  <c r="O676" i="5"/>
  <c r="O675" i="5"/>
  <c r="O674" i="5"/>
  <c r="O673" i="5"/>
  <c r="O672" i="5"/>
  <c r="O671" i="5"/>
  <c r="O670" i="5"/>
  <c r="O669" i="5"/>
  <c r="O668" i="5"/>
  <c r="Q666" i="5"/>
  <c r="O665" i="5"/>
  <c r="O664" i="5"/>
  <c r="O663" i="5"/>
  <c r="O662" i="5"/>
  <c r="O661" i="5"/>
  <c r="O660" i="5"/>
  <c r="O659" i="5"/>
  <c r="O658" i="5"/>
  <c r="O657" i="5"/>
  <c r="O656" i="5"/>
  <c r="O655" i="5"/>
  <c r="O654" i="5"/>
  <c r="O653" i="5"/>
  <c r="O652" i="5"/>
  <c r="O651" i="5"/>
  <c r="O650" i="5"/>
  <c r="O649" i="5"/>
  <c r="O648" i="5"/>
  <c r="O647" i="5"/>
  <c r="Q645" i="5"/>
  <c r="O644" i="5"/>
  <c r="O643" i="5"/>
  <c r="O642" i="5"/>
  <c r="O641" i="5"/>
  <c r="O640" i="5"/>
  <c r="O639" i="5"/>
  <c r="O638" i="5"/>
  <c r="O637" i="5"/>
  <c r="O636" i="5"/>
  <c r="O635" i="5"/>
  <c r="O634" i="5"/>
  <c r="O633" i="5"/>
  <c r="O632" i="5"/>
  <c r="O631" i="5"/>
  <c r="O630" i="5"/>
  <c r="O629" i="5"/>
  <c r="O628" i="5"/>
  <c r="O627" i="5"/>
  <c r="O626" i="5"/>
  <c r="Q624" i="5"/>
  <c r="O623" i="5"/>
  <c r="O622" i="5"/>
  <c r="O621" i="5"/>
  <c r="O620" i="5"/>
  <c r="O619" i="5"/>
  <c r="O618" i="5"/>
  <c r="O617" i="5"/>
  <c r="O616" i="5"/>
  <c r="O615" i="5"/>
  <c r="O614" i="5"/>
  <c r="O613" i="5"/>
  <c r="O612" i="5"/>
  <c r="O611" i="5"/>
  <c r="O610" i="5"/>
  <c r="O609" i="5"/>
  <c r="O608" i="5"/>
  <c r="O607" i="5"/>
  <c r="O606" i="5"/>
  <c r="O605" i="5"/>
  <c r="Q603" i="5"/>
  <c r="O602" i="5"/>
  <c r="O601" i="5"/>
  <c r="O600" i="5"/>
  <c r="O599" i="5"/>
  <c r="O598" i="5"/>
  <c r="O597" i="5"/>
  <c r="O596" i="5"/>
  <c r="O595" i="5"/>
  <c r="O594" i="5"/>
  <c r="O593" i="5"/>
  <c r="O592" i="5"/>
  <c r="O591" i="5"/>
  <c r="O590" i="5"/>
  <c r="O589" i="5"/>
  <c r="O588" i="5"/>
  <c r="O587" i="5"/>
  <c r="O586" i="5"/>
  <c r="O585" i="5"/>
  <c r="O584" i="5"/>
  <c r="Q582" i="5"/>
  <c r="O581" i="5"/>
  <c r="O580" i="5"/>
  <c r="O579" i="5"/>
  <c r="O578" i="5"/>
  <c r="O577" i="5"/>
  <c r="O576" i="5"/>
  <c r="O575" i="5"/>
  <c r="O574" i="5"/>
  <c r="O573" i="5"/>
  <c r="O572" i="5"/>
  <c r="O571" i="5"/>
  <c r="O570" i="5"/>
  <c r="O569" i="5"/>
  <c r="O568" i="5"/>
  <c r="O567" i="5"/>
  <c r="O566" i="5"/>
  <c r="O565" i="5"/>
  <c r="O564" i="5"/>
  <c r="O563" i="5"/>
  <c r="O562" i="5"/>
  <c r="Q560" i="5"/>
  <c r="O559" i="5"/>
  <c r="O558" i="5"/>
  <c r="O557" i="5"/>
  <c r="O556" i="5"/>
  <c r="O555" i="5"/>
  <c r="O554" i="5"/>
  <c r="O553" i="5"/>
  <c r="O552" i="5"/>
  <c r="O551" i="5"/>
  <c r="O550" i="5"/>
  <c r="O549" i="5"/>
  <c r="O548" i="5"/>
  <c r="O547" i="5"/>
  <c r="O546" i="5"/>
  <c r="O545" i="5"/>
  <c r="O544" i="5"/>
  <c r="O543" i="5"/>
  <c r="O542" i="5"/>
  <c r="O541" i="5"/>
  <c r="Q539" i="5"/>
  <c r="O538" i="5"/>
  <c r="O537" i="5"/>
  <c r="O536" i="5"/>
  <c r="O535" i="5"/>
  <c r="O534" i="5"/>
  <c r="O533" i="5"/>
  <c r="O532" i="5"/>
  <c r="O531" i="5"/>
  <c r="O530" i="5"/>
  <c r="O529" i="5"/>
  <c r="O528" i="5"/>
  <c r="O527" i="5"/>
  <c r="O526" i="5"/>
  <c r="O525" i="5"/>
  <c r="O524" i="5"/>
  <c r="O523" i="5"/>
  <c r="O522" i="5"/>
  <c r="O521" i="5"/>
  <c r="O520" i="5"/>
  <c r="Q518" i="5"/>
  <c r="O517" i="5"/>
  <c r="O516" i="5"/>
  <c r="O515" i="5"/>
  <c r="O514" i="5"/>
  <c r="O513" i="5"/>
  <c r="O512" i="5"/>
  <c r="O511" i="5"/>
  <c r="O510" i="5"/>
  <c r="O509" i="5"/>
  <c r="Q507" i="5"/>
  <c r="O506" i="5"/>
  <c r="O505" i="5"/>
  <c r="O504" i="5"/>
  <c r="O503" i="5"/>
  <c r="O502" i="5"/>
  <c r="O501" i="5"/>
  <c r="O500" i="5"/>
  <c r="O499" i="5"/>
  <c r="O498" i="5"/>
  <c r="O497" i="5"/>
  <c r="O496" i="5"/>
  <c r="O495" i="5"/>
  <c r="O494" i="5"/>
  <c r="Q492" i="5"/>
  <c r="O491" i="5"/>
  <c r="O490" i="5"/>
  <c r="O489" i="5"/>
  <c r="O488" i="5"/>
  <c r="O487" i="5"/>
  <c r="O486" i="5"/>
  <c r="O485" i="5"/>
  <c r="O484" i="5"/>
  <c r="O483" i="5"/>
  <c r="Q481" i="5"/>
  <c r="O480" i="5"/>
  <c r="O479" i="5"/>
  <c r="O478" i="5"/>
  <c r="O477" i="5"/>
  <c r="O476" i="5"/>
  <c r="O475" i="5"/>
  <c r="O474" i="5"/>
  <c r="O473" i="5"/>
  <c r="O472" i="5"/>
  <c r="Q470" i="5"/>
  <c r="O469" i="5"/>
  <c r="O468" i="5"/>
  <c r="O467" i="5"/>
  <c r="O466" i="5"/>
  <c r="O465" i="5"/>
  <c r="O464" i="5"/>
  <c r="O463" i="5"/>
  <c r="O462" i="5"/>
  <c r="O461" i="5"/>
  <c r="Q459" i="5"/>
  <c r="O458" i="5"/>
  <c r="O457" i="5"/>
  <c r="O456" i="5"/>
  <c r="O455" i="5"/>
  <c r="O454" i="5"/>
  <c r="O453" i="5"/>
  <c r="O452" i="5"/>
  <c r="O451" i="5"/>
  <c r="O450" i="5"/>
  <c r="Q448" i="5"/>
  <c r="O447" i="5"/>
  <c r="O446" i="5"/>
  <c r="O445" i="5"/>
  <c r="O444" i="5"/>
  <c r="O443" i="5"/>
  <c r="O442" i="5"/>
  <c r="O441" i="5"/>
  <c r="O440" i="5"/>
  <c r="O439" i="5"/>
  <c r="Q437" i="5"/>
  <c r="O436" i="5"/>
  <c r="O435" i="5"/>
  <c r="O434" i="5"/>
  <c r="O433" i="5"/>
  <c r="O432" i="5"/>
  <c r="O431" i="5"/>
  <c r="O430" i="5"/>
  <c r="O429" i="5"/>
  <c r="O428" i="5"/>
  <c r="O427" i="5"/>
  <c r="O426" i="5"/>
  <c r="Q424" i="5"/>
  <c r="O423" i="5"/>
  <c r="O422" i="5"/>
  <c r="O421" i="5"/>
  <c r="O420" i="5"/>
  <c r="O419" i="5"/>
  <c r="O418" i="5"/>
  <c r="O417" i="5"/>
  <c r="O416" i="5"/>
  <c r="O415" i="5"/>
  <c r="O414" i="5"/>
  <c r="O413" i="5"/>
  <c r="O412" i="5"/>
  <c r="O411" i="5"/>
  <c r="O410" i="5"/>
  <c r="Q408" i="5"/>
  <c r="O407" i="5"/>
  <c r="O406" i="5"/>
  <c r="O405" i="5"/>
  <c r="O404" i="5"/>
  <c r="O403" i="5"/>
  <c r="O402" i="5"/>
  <c r="O401" i="5"/>
  <c r="O400" i="5"/>
  <c r="O399" i="5"/>
  <c r="O398" i="5"/>
  <c r="O397" i="5"/>
  <c r="O396" i="5"/>
  <c r="O395" i="5"/>
  <c r="O394" i="5"/>
  <c r="Q392" i="5"/>
  <c r="O391" i="5"/>
  <c r="O390" i="5"/>
  <c r="O389" i="5"/>
  <c r="O388" i="5"/>
  <c r="O387" i="5"/>
  <c r="O386" i="5"/>
  <c r="O385" i="5"/>
  <c r="O384" i="5"/>
  <c r="O383" i="5"/>
  <c r="O382" i="5"/>
  <c r="O381" i="5"/>
  <c r="O380" i="5"/>
  <c r="O379" i="5"/>
  <c r="O378" i="5"/>
  <c r="O377" i="5"/>
  <c r="O376" i="5"/>
  <c r="O375" i="5"/>
  <c r="O374" i="5"/>
  <c r="T33" i="5" s="1"/>
  <c r="O373" i="5"/>
  <c r="Q371" i="5"/>
  <c r="O370" i="5"/>
  <c r="O369" i="5"/>
  <c r="O368" i="5"/>
  <c r="O367" i="5"/>
  <c r="O366" i="5"/>
  <c r="O365" i="5"/>
  <c r="O364" i="5"/>
  <c r="O363" i="5"/>
  <c r="O362" i="5"/>
  <c r="O361" i="5"/>
  <c r="O360" i="5"/>
  <c r="O359" i="5"/>
  <c r="O358" i="5"/>
  <c r="O357" i="5"/>
  <c r="O356" i="5"/>
  <c r="O355" i="5"/>
  <c r="O354" i="5"/>
  <c r="O353" i="5"/>
  <c r="O352" i="5"/>
  <c r="Q350" i="5"/>
  <c r="O349" i="5"/>
  <c r="O348" i="5"/>
  <c r="O347" i="5"/>
  <c r="O346" i="5"/>
  <c r="O345" i="5"/>
  <c r="O344" i="5"/>
  <c r="O343" i="5"/>
  <c r="O342" i="5"/>
  <c r="O341" i="5"/>
  <c r="O340" i="5"/>
  <c r="O339" i="5"/>
  <c r="O338" i="5"/>
  <c r="O337" i="5"/>
  <c r="O336" i="5"/>
  <c r="O335" i="5"/>
  <c r="O334" i="5"/>
  <c r="O333" i="5"/>
  <c r="O332" i="5"/>
  <c r="O331" i="5"/>
  <c r="O330" i="5"/>
  <c r="O329" i="5"/>
  <c r="Q327" i="5"/>
  <c r="O326" i="5"/>
  <c r="O325" i="5"/>
  <c r="O324" i="5"/>
  <c r="O323" i="5"/>
  <c r="O322" i="5"/>
  <c r="O321" i="5"/>
  <c r="O320" i="5"/>
  <c r="O319" i="5"/>
  <c r="O318" i="5"/>
  <c r="O317" i="5"/>
  <c r="O316" i="5"/>
  <c r="O315" i="5"/>
  <c r="O314" i="5"/>
  <c r="O313" i="5"/>
  <c r="O312" i="5"/>
  <c r="O311" i="5"/>
  <c r="O310" i="5"/>
  <c r="O309" i="5"/>
  <c r="O308" i="5"/>
  <c r="O307" i="5"/>
  <c r="Q305" i="5"/>
  <c r="O304" i="5"/>
  <c r="O303" i="5"/>
  <c r="O302" i="5"/>
  <c r="O301" i="5"/>
  <c r="O300" i="5"/>
  <c r="O299" i="5"/>
  <c r="O298" i="5"/>
  <c r="O297" i="5"/>
  <c r="O296" i="5"/>
  <c r="O295" i="5"/>
  <c r="T29" i="5" s="1"/>
  <c r="Q293" i="5"/>
  <c r="O292" i="5"/>
  <c r="O291" i="5"/>
  <c r="O290" i="5"/>
  <c r="O289" i="5"/>
  <c r="O288" i="5"/>
  <c r="O287" i="5"/>
  <c r="O286" i="5"/>
  <c r="O285" i="5"/>
  <c r="O284" i="5"/>
  <c r="O283" i="5"/>
  <c r="O282" i="5"/>
  <c r="O281" i="5"/>
  <c r="O280" i="5"/>
  <c r="O279" i="5"/>
  <c r="O278" i="5"/>
  <c r="O277" i="5"/>
  <c r="O276" i="5"/>
  <c r="O275" i="5"/>
  <c r="O274" i="5"/>
  <c r="O273" i="5"/>
  <c r="O272" i="5"/>
  <c r="O271" i="5"/>
  <c r="Q269" i="5"/>
  <c r="O268" i="5"/>
  <c r="O267" i="5"/>
  <c r="O266" i="5"/>
  <c r="O265" i="5"/>
  <c r="O264" i="5"/>
  <c r="O263" i="5"/>
  <c r="O262" i="5"/>
  <c r="O261" i="5"/>
  <c r="O260" i="5"/>
  <c r="O259" i="5"/>
  <c r="O258" i="5"/>
  <c r="O257" i="5"/>
  <c r="O256" i="5"/>
  <c r="Q254" i="5"/>
  <c r="O253" i="5"/>
  <c r="O252" i="5"/>
  <c r="O251" i="5"/>
  <c r="O250" i="5"/>
  <c r="O249" i="5"/>
  <c r="O248" i="5"/>
  <c r="O247" i="5"/>
  <c r="O246" i="5"/>
  <c r="O245" i="5"/>
  <c r="O244" i="5"/>
  <c r="O243" i="5"/>
  <c r="O242" i="5"/>
  <c r="O241" i="5"/>
  <c r="O240" i="5"/>
  <c r="O239" i="5"/>
  <c r="O238" i="5"/>
  <c r="O237" i="5"/>
  <c r="O236" i="5"/>
  <c r="O235" i="5"/>
  <c r="Q233" i="5"/>
  <c r="O232" i="5"/>
  <c r="O231" i="5"/>
  <c r="O230" i="5"/>
  <c r="O229" i="5"/>
  <c r="O228" i="5"/>
  <c r="O227" i="5"/>
  <c r="O226" i="5"/>
  <c r="O225" i="5"/>
  <c r="O224" i="5"/>
  <c r="O223" i="5"/>
  <c r="O222" i="5"/>
  <c r="O221" i="5"/>
  <c r="O220" i="5"/>
  <c r="T27" i="5" s="1"/>
  <c r="O219" i="5"/>
  <c r="O218" i="5"/>
  <c r="O217" i="5"/>
  <c r="Q215" i="5"/>
  <c r="O214" i="5"/>
  <c r="O213" i="5"/>
  <c r="O212" i="5"/>
  <c r="O211" i="5"/>
  <c r="O210" i="5"/>
  <c r="O209" i="5"/>
  <c r="O208" i="5"/>
  <c r="O207" i="5"/>
  <c r="O206" i="5"/>
  <c r="O205" i="5"/>
  <c r="O204" i="5"/>
  <c r="O203" i="5"/>
  <c r="O202" i="5"/>
  <c r="O201" i="5"/>
  <c r="T34" i="5" s="1"/>
  <c r="O200" i="5"/>
  <c r="Q198" i="5"/>
  <c r="O197" i="5"/>
  <c r="O196" i="5"/>
  <c r="O195" i="5"/>
  <c r="O194" i="5"/>
  <c r="O193" i="5"/>
  <c r="O192" i="5"/>
  <c r="O191" i="5"/>
  <c r="O190" i="5"/>
  <c r="O189" i="5"/>
  <c r="O188" i="5"/>
  <c r="O187" i="5"/>
  <c r="O186" i="5"/>
  <c r="O185" i="5"/>
  <c r="O184" i="5"/>
  <c r="Q182" i="5"/>
  <c r="O181" i="5"/>
  <c r="O180" i="5"/>
  <c r="O179" i="5"/>
  <c r="O178" i="5"/>
  <c r="O177" i="5"/>
  <c r="O176" i="5"/>
  <c r="O175" i="5"/>
  <c r="O174" i="5"/>
  <c r="O173" i="5"/>
  <c r="O172" i="5"/>
  <c r="O171" i="5"/>
  <c r="O170" i="5"/>
  <c r="O169" i="5"/>
  <c r="O168" i="5"/>
  <c r="O167" i="5"/>
  <c r="O166" i="5"/>
  <c r="Q164" i="5"/>
  <c r="O163" i="5"/>
  <c r="O162" i="5"/>
  <c r="O161" i="5"/>
  <c r="O160" i="5"/>
  <c r="O159" i="5"/>
  <c r="O158" i="5"/>
  <c r="O157" i="5"/>
  <c r="O156" i="5"/>
  <c r="O155" i="5"/>
  <c r="O154" i="5"/>
  <c r="Q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Q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Q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Q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T11" i="5" s="1"/>
  <c r="Q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Q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Q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Q17" i="5"/>
  <c r="O16" i="5"/>
  <c r="O15" i="5"/>
  <c r="O14" i="5"/>
  <c r="O13" i="5"/>
  <c r="O12" i="5"/>
  <c r="O11" i="5"/>
  <c r="O10" i="5"/>
  <c r="O9" i="5"/>
  <c r="O8" i="5"/>
  <c r="Q6" i="5"/>
  <c r="B2" i="5"/>
  <c r="N771" i="4"/>
  <c r="M771" i="4"/>
  <c r="L771" i="4"/>
  <c r="K771" i="4"/>
  <c r="J771" i="4"/>
  <c r="I771" i="4"/>
  <c r="H771" i="4"/>
  <c r="G771" i="4"/>
  <c r="F771" i="4"/>
  <c r="O768" i="4"/>
  <c r="O767" i="4"/>
  <c r="O766" i="4"/>
  <c r="O765" i="4"/>
  <c r="O764" i="4"/>
  <c r="O763" i="4"/>
  <c r="O762" i="4"/>
  <c r="O761" i="4"/>
  <c r="O760" i="4"/>
  <c r="O759" i="4"/>
  <c r="Q757" i="4"/>
  <c r="O756" i="4"/>
  <c r="O755" i="4"/>
  <c r="O754" i="4"/>
  <c r="O753" i="4"/>
  <c r="O752" i="4"/>
  <c r="O751" i="4"/>
  <c r="O750" i="4"/>
  <c r="O749" i="4"/>
  <c r="O748" i="4"/>
  <c r="O747" i="4"/>
  <c r="Q745" i="4"/>
  <c r="O744" i="4"/>
  <c r="O743" i="4"/>
  <c r="O742" i="4"/>
  <c r="O741" i="4"/>
  <c r="O740" i="4"/>
  <c r="O739" i="4"/>
  <c r="O738" i="4"/>
  <c r="O737" i="4"/>
  <c r="O736" i="4"/>
  <c r="O735" i="4"/>
  <c r="Q733" i="4"/>
  <c r="O732" i="4"/>
  <c r="O731" i="4"/>
  <c r="O730" i="4"/>
  <c r="O729" i="4"/>
  <c r="O728" i="4"/>
  <c r="O727" i="4"/>
  <c r="O726" i="4"/>
  <c r="O725" i="4"/>
  <c r="O724" i="4"/>
  <c r="O723" i="4"/>
  <c r="Q721" i="4"/>
  <c r="O720" i="4"/>
  <c r="O719" i="4"/>
  <c r="O718" i="4"/>
  <c r="O717" i="4"/>
  <c r="O716" i="4"/>
  <c r="O715" i="4"/>
  <c r="O714" i="4"/>
  <c r="O713" i="4"/>
  <c r="O712" i="4"/>
  <c r="Q710" i="4"/>
  <c r="O709" i="4"/>
  <c r="O708" i="4"/>
  <c r="O707" i="4"/>
  <c r="O706" i="4"/>
  <c r="O705" i="4"/>
  <c r="O704" i="4"/>
  <c r="O703" i="4"/>
  <c r="O702" i="4"/>
  <c r="O701" i="4"/>
  <c r="Q699" i="4"/>
  <c r="O698" i="4"/>
  <c r="O697" i="4"/>
  <c r="O696" i="4"/>
  <c r="O695" i="4"/>
  <c r="O694" i="4"/>
  <c r="O693" i="4"/>
  <c r="O692" i="4"/>
  <c r="O691" i="4"/>
  <c r="O690" i="4"/>
  <c r="O689" i="4"/>
  <c r="O688" i="4"/>
  <c r="O687" i="4"/>
  <c r="O686" i="4"/>
  <c r="O685" i="4"/>
  <c r="Q683" i="4"/>
  <c r="O682" i="4"/>
  <c r="O681" i="4"/>
  <c r="O680" i="4"/>
  <c r="O679" i="4"/>
  <c r="O678" i="4"/>
  <c r="O677" i="4"/>
  <c r="O676" i="4"/>
  <c r="O675" i="4"/>
  <c r="O674" i="4"/>
  <c r="O673" i="4"/>
  <c r="O672" i="4"/>
  <c r="O671" i="4"/>
  <c r="O670" i="4"/>
  <c r="O669" i="4"/>
  <c r="O668" i="4"/>
  <c r="Q666" i="4"/>
  <c r="O665" i="4"/>
  <c r="O664" i="4"/>
  <c r="O663" i="4"/>
  <c r="O662" i="4"/>
  <c r="O661" i="4"/>
  <c r="O660" i="4"/>
  <c r="O659" i="4"/>
  <c r="O658" i="4"/>
  <c r="O657" i="4"/>
  <c r="O656" i="4"/>
  <c r="O655" i="4"/>
  <c r="O654" i="4"/>
  <c r="O653" i="4"/>
  <c r="O652" i="4"/>
  <c r="O651" i="4"/>
  <c r="O650" i="4"/>
  <c r="O649" i="4"/>
  <c r="O648" i="4"/>
  <c r="O647" i="4"/>
  <c r="Q645" i="4"/>
  <c r="O644" i="4"/>
  <c r="O643" i="4"/>
  <c r="O642" i="4"/>
  <c r="O641" i="4"/>
  <c r="O640" i="4"/>
  <c r="O639" i="4"/>
  <c r="O638" i="4"/>
  <c r="O637" i="4"/>
  <c r="O636" i="4"/>
  <c r="O635" i="4"/>
  <c r="O634" i="4"/>
  <c r="O633" i="4"/>
  <c r="O632" i="4"/>
  <c r="O631" i="4"/>
  <c r="O630" i="4"/>
  <c r="O629" i="4"/>
  <c r="O628" i="4"/>
  <c r="O627" i="4"/>
  <c r="O626" i="4"/>
  <c r="Q624" i="4"/>
  <c r="O623" i="4"/>
  <c r="O622" i="4"/>
  <c r="O621" i="4"/>
  <c r="O620" i="4"/>
  <c r="O619" i="4"/>
  <c r="O618" i="4"/>
  <c r="O617" i="4"/>
  <c r="O616" i="4"/>
  <c r="O615" i="4"/>
  <c r="O614" i="4"/>
  <c r="O613" i="4"/>
  <c r="O612" i="4"/>
  <c r="O611" i="4"/>
  <c r="O610" i="4"/>
  <c r="O609" i="4"/>
  <c r="O608" i="4"/>
  <c r="O607" i="4"/>
  <c r="O606" i="4"/>
  <c r="O605" i="4"/>
  <c r="Q603" i="4"/>
  <c r="O602" i="4"/>
  <c r="O601" i="4"/>
  <c r="O600" i="4"/>
  <c r="O599" i="4"/>
  <c r="O598" i="4"/>
  <c r="O597" i="4"/>
  <c r="O596" i="4"/>
  <c r="O595" i="4"/>
  <c r="O594" i="4"/>
  <c r="O593" i="4"/>
  <c r="O592" i="4"/>
  <c r="O591" i="4"/>
  <c r="O590" i="4"/>
  <c r="O589" i="4"/>
  <c r="O588" i="4"/>
  <c r="O587" i="4"/>
  <c r="O586" i="4"/>
  <c r="O585" i="4"/>
  <c r="O584" i="4"/>
  <c r="Q582" i="4"/>
  <c r="O581" i="4"/>
  <c r="O580" i="4"/>
  <c r="O579" i="4"/>
  <c r="O578" i="4"/>
  <c r="O577" i="4"/>
  <c r="O576" i="4"/>
  <c r="O575" i="4"/>
  <c r="O574" i="4"/>
  <c r="O573" i="4"/>
  <c r="O572" i="4"/>
  <c r="O571" i="4"/>
  <c r="O570" i="4"/>
  <c r="O569" i="4"/>
  <c r="O568" i="4"/>
  <c r="O567" i="4"/>
  <c r="O566" i="4"/>
  <c r="O565" i="4"/>
  <c r="O564" i="4"/>
  <c r="O563" i="4"/>
  <c r="O562" i="4"/>
  <c r="Q560" i="4"/>
  <c r="O559" i="4"/>
  <c r="O558" i="4"/>
  <c r="O557" i="4"/>
  <c r="O556" i="4"/>
  <c r="O555" i="4"/>
  <c r="O554" i="4"/>
  <c r="O553" i="4"/>
  <c r="O552" i="4"/>
  <c r="O551" i="4"/>
  <c r="O550" i="4"/>
  <c r="O549" i="4"/>
  <c r="O548" i="4"/>
  <c r="O547" i="4"/>
  <c r="O546" i="4"/>
  <c r="O545" i="4"/>
  <c r="O544" i="4"/>
  <c r="O543" i="4"/>
  <c r="O542" i="4"/>
  <c r="O541" i="4"/>
  <c r="Q539" i="4"/>
  <c r="O538" i="4"/>
  <c r="O537" i="4"/>
  <c r="O536" i="4"/>
  <c r="O535" i="4"/>
  <c r="O534" i="4"/>
  <c r="O533" i="4"/>
  <c r="O532" i="4"/>
  <c r="O531" i="4"/>
  <c r="O530" i="4"/>
  <c r="O529" i="4"/>
  <c r="O528" i="4"/>
  <c r="O527" i="4"/>
  <c r="O526" i="4"/>
  <c r="O525" i="4"/>
  <c r="O524" i="4"/>
  <c r="O523" i="4"/>
  <c r="O522" i="4"/>
  <c r="O521" i="4"/>
  <c r="O520" i="4"/>
  <c r="Q518" i="4"/>
  <c r="O517" i="4"/>
  <c r="O516" i="4"/>
  <c r="O515" i="4"/>
  <c r="O514" i="4"/>
  <c r="O513" i="4"/>
  <c r="O512" i="4"/>
  <c r="O511" i="4"/>
  <c r="O510" i="4"/>
  <c r="O509" i="4"/>
  <c r="Q507" i="4"/>
  <c r="O506" i="4"/>
  <c r="O505" i="4"/>
  <c r="O504" i="4"/>
  <c r="O503" i="4"/>
  <c r="O502" i="4"/>
  <c r="O501" i="4"/>
  <c r="O500" i="4"/>
  <c r="O499" i="4"/>
  <c r="O498" i="4"/>
  <c r="O497" i="4"/>
  <c r="O496" i="4"/>
  <c r="O495" i="4"/>
  <c r="O494" i="4"/>
  <c r="Q492" i="4"/>
  <c r="O491" i="4"/>
  <c r="O490" i="4"/>
  <c r="O489" i="4"/>
  <c r="O488" i="4"/>
  <c r="O487" i="4"/>
  <c r="O486" i="4"/>
  <c r="O485" i="4"/>
  <c r="O484" i="4"/>
  <c r="O483" i="4"/>
  <c r="Q481" i="4"/>
  <c r="O480" i="4"/>
  <c r="O479" i="4"/>
  <c r="O478" i="4"/>
  <c r="O477" i="4"/>
  <c r="O476" i="4"/>
  <c r="O475" i="4"/>
  <c r="O474" i="4"/>
  <c r="O473" i="4"/>
  <c r="O472" i="4"/>
  <c r="Q470" i="4"/>
  <c r="O469" i="4"/>
  <c r="O468" i="4"/>
  <c r="O467" i="4"/>
  <c r="O466" i="4"/>
  <c r="O465" i="4"/>
  <c r="O464" i="4"/>
  <c r="O463" i="4"/>
  <c r="O462" i="4"/>
  <c r="O461" i="4"/>
  <c r="Q459" i="4"/>
  <c r="O458" i="4"/>
  <c r="O457" i="4"/>
  <c r="O456" i="4"/>
  <c r="O455" i="4"/>
  <c r="O454" i="4"/>
  <c r="O453" i="4"/>
  <c r="O452" i="4"/>
  <c r="O451" i="4"/>
  <c r="O450" i="4"/>
  <c r="Q448" i="4"/>
  <c r="O447" i="4"/>
  <c r="O446" i="4"/>
  <c r="O445" i="4"/>
  <c r="O444" i="4"/>
  <c r="O443" i="4"/>
  <c r="O442" i="4"/>
  <c r="O441" i="4"/>
  <c r="O440" i="4"/>
  <c r="O439" i="4"/>
  <c r="Q437" i="4"/>
  <c r="O436" i="4"/>
  <c r="O435" i="4"/>
  <c r="O434" i="4"/>
  <c r="O433" i="4"/>
  <c r="O432" i="4"/>
  <c r="O431" i="4"/>
  <c r="O430" i="4"/>
  <c r="O429" i="4"/>
  <c r="O428" i="4"/>
  <c r="O427" i="4"/>
  <c r="O426" i="4"/>
  <c r="Q424" i="4"/>
  <c r="O423" i="4"/>
  <c r="O422" i="4"/>
  <c r="O421" i="4"/>
  <c r="O420" i="4"/>
  <c r="O419" i="4"/>
  <c r="O418" i="4"/>
  <c r="O417" i="4"/>
  <c r="O416" i="4"/>
  <c r="O415" i="4"/>
  <c r="O414" i="4"/>
  <c r="O413" i="4"/>
  <c r="O412" i="4"/>
  <c r="O411" i="4"/>
  <c r="O410" i="4"/>
  <c r="Q408" i="4"/>
  <c r="O407" i="4"/>
  <c r="O406" i="4"/>
  <c r="O405" i="4"/>
  <c r="O404" i="4"/>
  <c r="O403" i="4"/>
  <c r="O402" i="4"/>
  <c r="O401" i="4"/>
  <c r="O400" i="4"/>
  <c r="O399" i="4"/>
  <c r="O398" i="4"/>
  <c r="O397" i="4"/>
  <c r="O396" i="4"/>
  <c r="O395" i="4"/>
  <c r="O394" i="4"/>
  <c r="Q392" i="4"/>
  <c r="O391" i="4"/>
  <c r="O390" i="4"/>
  <c r="O389" i="4"/>
  <c r="O388" i="4"/>
  <c r="O387" i="4"/>
  <c r="O386" i="4"/>
  <c r="O385" i="4"/>
  <c r="O384" i="4"/>
  <c r="O383" i="4"/>
  <c r="O382" i="4"/>
  <c r="O381" i="4"/>
  <c r="O380" i="4"/>
  <c r="O379" i="4"/>
  <c r="O378" i="4"/>
  <c r="O377" i="4"/>
  <c r="O376" i="4"/>
  <c r="O375" i="4"/>
  <c r="O374" i="4"/>
  <c r="O373" i="4"/>
  <c r="Q371" i="4"/>
  <c r="O370" i="4"/>
  <c r="O369" i="4"/>
  <c r="O368" i="4"/>
  <c r="O367" i="4"/>
  <c r="O366" i="4"/>
  <c r="O365" i="4"/>
  <c r="O364" i="4"/>
  <c r="O363" i="4"/>
  <c r="O362" i="4"/>
  <c r="O361" i="4"/>
  <c r="O360" i="4"/>
  <c r="O359" i="4"/>
  <c r="O358" i="4"/>
  <c r="O357" i="4"/>
  <c r="O356" i="4"/>
  <c r="O355" i="4"/>
  <c r="O354" i="4"/>
  <c r="O353" i="4"/>
  <c r="O352" i="4"/>
  <c r="Q350" i="4"/>
  <c r="O349" i="4"/>
  <c r="O348" i="4"/>
  <c r="O347" i="4"/>
  <c r="O346" i="4"/>
  <c r="O345" i="4"/>
  <c r="O344" i="4"/>
  <c r="O343" i="4"/>
  <c r="O342" i="4"/>
  <c r="O341" i="4"/>
  <c r="O340" i="4"/>
  <c r="O339" i="4"/>
  <c r="O338" i="4"/>
  <c r="O337" i="4"/>
  <c r="O336" i="4"/>
  <c r="O335" i="4"/>
  <c r="O334" i="4"/>
  <c r="O333" i="4"/>
  <c r="O332" i="4"/>
  <c r="O331" i="4"/>
  <c r="O330" i="4"/>
  <c r="O329" i="4"/>
  <c r="Q327" i="4"/>
  <c r="O326" i="4"/>
  <c r="O325" i="4"/>
  <c r="O324" i="4"/>
  <c r="O323" i="4"/>
  <c r="O322" i="4"/>
  <c r="O321" i="4"/>
  <c r="O320" i="4"/>
  <c r="O319" i="4"/>
  <c r="O318" i="4"/>
  <c r="O317" i="4"/>
  <c r="O316" i="4"/>
  <c r="O315" i="4"/>
  <c r="O314" i="4"/>
  <c r="O313" i="4"/>
  <c r="O312" i="4"/>
  <c r="O311" i="4"/>
  <c r="O310" i="4"/>
  <c r="O309" i="4"/>
  <c r="O308" i="4"/>
  <c r="O307" i="4"/>
  <c r="Q305" i="4"/>
  <c r="O304" i="4"/>
  <c r="O303" i="4"/>
  <c r="O302" i="4"/>
  <c r="O301" i="4"/>
  <c r="O300" i="4"/>
  <c r="O299" i="4"/>
  <c r="O298" i="4"/>
  <c r="O297" i="4"/>
  <c r="O296" i="4"/>
  <c r="O295" i="4"/>
  <c r="Q293" i="4"/>
  <c r="O292" i="4"/>
  <c r="O291" i="4"/>
  <c r="O290" i="4"/>
  <c r="O289" i="4"/>
  <c r="O288" i="4"/>
  <c r="O287" i="4"/>
  <c r="O286" i="4"/>
  <c r="O285" i="4"/>
  <c r="O284" i="4"/>
  <c r="O283" i="4"/>
  <c r="O282" i="4"/>
  <c r="O281" i="4"/>
  <c r="O280" i="4"/>
  <c r="O279" i="4"/>
  <c r="O278" i="4"/>
  <c r="O277" i="4"/>
  <c r="O276" i="4"/>
  <c r="O275" i="4"/>
  <c r="O274" i="4"/>
  <c r="O273" i="4"/>
  <c r="O272" i="4"/>
  <c r="O271" i="4"/>
  <c r="Q269" i="4"/>
  <c r="O268" i="4"/>
  <c r="O267" i="4"/>
  <c r="O266" i="4"/>
  <c r="O265" i="4"/>
  <c r="O264" i="4"/>
  <c r="O263" i="4"/>
  <c r="O262" i="4"/>
  <c r="O261" i="4"/>
  <c r="O260" i="4"/>
  <c r="O259" i="4"/>
  <c r="O258" i="4"/>
  <c r="O257" i="4"/>
  <c r="O256" i="4"/>
  <c r="Q254" i="4"/>
  <c r="O253" i="4"/>
  <c r="O252" i="4"/>
  <c r="O251" i="4"/>
  <c r="O250" i="4"/>
  <c r="O249" i="4"/>
  <c r="O248" i="4"/>
  <c r="O247" i="4"/>
  <c r="O246" i="4"/>
  <c r="O245" i="4"/>
  <c r="O244" i="4"/>
  <c r="O243" i="4"/>
  <c r="O242" i="4"/>
  <c r="O241" i="4"/>
  <c r="O240" i="4"/>
  <c r="O239" i="4"/>
  <c r="O238" i="4"/>
  <c r="O237" i="4"/>
  <c r="O236" i="4"/>
  <c r="O235" i="4"/>
  <c r="Q233" i="4"/>
  <c r="O232" i="4"/>
  <c r="O231" i="4"/>
  <c r="O230" i="4"/>
  <c r="O229" i="4"/>
  <c r="O228" i="4"/>
  <c r="O227" i="4"/>
  <c r="O226" i="4"/>
  <c r="O225" i="4"/>
  <c r="O224" i="4"/>
  <c r="O223" i="4"/>
  <c r="O222" i="4"/>
  <c r="O221" i="4"/>
  <c r="O220" i="4"/>
  <c r="O219" i="4"/>
  <c r="O218" i="4"/>
  <c r="O217" i="4"/>
  <c r="Q215" i="4"/>
  <c r="O214" i="4"/>
  <c r="O213" i="4"/>
  <c r="O212" i="4"/>
  <c r="O211" i="4"/>
  <c r="O210" i="4"/>
  <c r="O209" i="4"/>
  <c r="O208" i="4"/>
  <c r="O207" i="4"/>
  <c r="O206" i="4"/>
  <c r="O205" i="4"/>
  <c r="O204" i="4"/>
  <c r="O203" i="4"/>
  <c r="O202" i="4"/>
  <c r="O201" i="4"/>
  <c r="O200" i="4"/>
  <c r="Q198" i="4"/>
  <c r="O197" i="4"/>
  <c r="O196" i="4"/>
  <c r="O195" i="4"/>
  <c r="O194" i="4"/>
  <c r="O193" i="4"/>
  <c r="O192" i="4"/>
  <c r="O191" i="4"/>
  <c r="O190" i="4"/>
  <c r="O189" i="4"/>
  <c r="O188" i="4"/>
  <c r="O187" i="4"/>
  <c r="O186" i="4"/>
  <c r="O185" i="4"/>
  <c r="O184" i="4"/>
  <c r="Q182" i="4"/>
  <c r="O181" i="4"/>
  <c r="O180" i="4"/>
  <c r="O179" i="4"/>
  <c r="O178" i="4"/>
  <c r="O177" i="4"/>
  <c r="O176" i="4"/>
  <c r="O175" i="4"/>
  <c r="O174" i="4"/>
  <c r="O173" i="4"/>
  <c r="O172" i="4"/>
  <c r="O171" i="4"/>
  <c r="O170" i="4"/>
  <c r="O169" i="4"/>
  <c r="O168" i="4"/>
  <c r="O167" i="4"/>
  <c r="O166" i="4"/>
  <c r="Q164" i="4"/>
  <c r="O163" i="4"/>
  <c r="O162" i="4"/>
  <c r="O161" i="4"/>
  <c r="O160" i="4"/>
  <c r="O159" i="4"/>
  <c r="O158" i="4"/>
  <c r="O157" i="4"/>
  <c r="O156" i="4"/>
  <c r="O155" i="4"/>
  <c r="O154" i="4"/>
  <c r="Q152" i="4"/>
  <c r="O151" i="4"/>
  <c r="O150" i="4"/>
  <c r="O149" i="4"/>
  <c r="O148" i="4"/>
  <c r="O147" i="4"/>
  <c r="O146" i="4"/>
  <c r="O145" i="4"/>
  <c r="O144" i="4"/>
  <c r="O143" i="4"/>
  <c r="O142" i="4"/>
  <c r="O141" i="4"/>
  <c r="O140" i="4"/>
  <c r="O139" i="4"/>
  <c r="O138" i="4"/>
  <c r="Q136" i="4"/>
  <c r="O135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Q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Q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Q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Q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Q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P17" i="4" s="1"/>
  <c r="G8" i="1" s="1"/>
  <c r="Q17" i="4"/>
  <c r="O16" i="4"/>
  <c r="O15" i="4"/>
  <c r="O14" i="4"/>
  <c r="O13" i="4"/>
  <c r="O12" i="4"/>
  <c r="O11" i="4"/>
  <c r="O10" i="4"/>
  <c r="O9" i="4"/>
  <c r="O8" i="4"/>
  <c r="Q6" i="4"/>
  <c r="B2" i="4"/>
  <c r="N770" i="10"/>
  <c r="M770" i="10"/>
  <c r="L770" i="10"/>
  <c r="K770" i="10"/>
  <c r="J770" i="10"/>
  <c r="I770" i="10"/>
  <c r="H770" i="10"/>
  <c r="G770" i="10"/>
  <c r="F770" i="10"/>
  <c r="O767" i="10"/>
  <c r="O766" i="10"/>
  <c r="O765" i="10"/>
  <c r="O764" i="10"/>
  <c r="O763" i="10"/>
  <c r="O762" i="10"/>
  <c r="O761" i="10"/>
  <c r="O760" i="10"/>
  <c r="O759" i="10"/>
  <c r="O758" i="10"/>
  <c r="Q756" i="10"/>
  <c r="O755" i="10"/>
  <c r="O754" i="10"/>
  <c r="O753" i="10"/>
  <c r="O752" i="10"/>
  <c r="O751" i="10"/>
  <c r="O750" i="10"/>
  <c r="O749" i="10"/>
  <c r="O748" i="10"/>
  <c r="O747" i="10"/>
  <c r="O746" i="10"/>
  <c r="Q744" i="10"/>
  <c r="O743" i="10"/>
  <c r="O742" i="10"/>
  <c r="O741" i="10"/>
  <c r="O740" i="10"/>
  <c r="O739" i="10"/>
  <c r="O738" i="10"/>
  <c r="O737" i="10"/>
  <c r="O736" i="10"/>
  <c r="O735" i="10"/>
  <c r="O734" i="10"/>
  <c r="Q732" i="10"/>
  <c r="O731" i="10"/>
  <c r="O730" i="10"/>
  <c r="O729" i="10"/>
  <c r="O728" i="10"/>
  <c r="O727" i="10"/>
  <c r="O726" i="10"/>
  <c r="O725" i="10"/>
  <c r="O724" i="10"/>
  <c r="O723" i="10"/>
  <c r="O722" i="10"/>
  <c r="Q720" i="10"/>
  <c r="O719" i="10"/>
  <c r="O718" i="10"/>
  <c r="O717" i="10"/>
  <c r="O716" i="10"/>
  <c r="O715" i="10"/>
  <c r="O714" i="10"/>
  <c r="O713" i="10"/>
  <c r="O712" i="10"/>
  <c r="O711" i="10"/>
  <c r="Q709" i="10"/>
  <c r="O708" i="10"/>
  <c r="O707" i="10"/>
  <c r="O706" i="10"/>
  <c r="O705" i="10"/>
  <c r="O704" i="10"/>
  <c r="O703" i="10"/>
  <c r="O702" i="10"/>
  <c r="O701" i="10"/>
  <c r="O700" i="10"/>
  <c r="Q698" i="10"/>
  <c r="O697" i="10"/>
  <c r="O696" i="10"/>
  <c r="O695" i="10"/>
  <c r="O694" i="10"/>
  <c r="O693" i="10"/>
  <c r="O692" i="10"/>
  <c r="O691" i="10"/>
  <c r="O690" i="10"/>
  <c r="O689" i="10"/>
  <c r="O688" i="10"/>
  <c r="O687" i="10"/>
  <c r="O686" i="10"/>
  <c r="O685" i="10"/>
  <c r="O684" i="10"/>
  <c r="Q682" i="10"/>
  <c r="O681" i="10"/>
  <c r="O680" i="10"/>
  <c r="O679" i="10"/>
  <c r="O678" i="10"/>
  <c r="O677" i="10"/>
  <c r="O676" i="10"/>
  <c r="O675" i="10"/>
  <c r="O674" i="10"/>
  <c r="O673" i="10"/>
  <c r="O672" i="10"/>
  <c r="O671" i="10"/>
  <c r="O670" i="10"/>
  <c r="O669" i="10"/>
  <c r="O668" i="10"/>
  <c r="O667" i="10"/>
  <c r="Q665" i="10"/>
  <c r="O664" i="10"/>
  <c r="O663" i="10"/>
  <c r="O662" i="10"/>
  <c r="O661" i="10"/>
  <c r="O660" i="10"/>
  <c r="O659" i="10"/>
  <c r="O658" i="10"/>
  <c r="O657" i="10"/>
  <c r="O656" i="10"/>
  <c r="O655" i="10"/>
  <c r="O654" i="10"/>
  <c r="O653" i="10"/>
  <c r="O652" i="10"/>
  <c r="O651" i="10"/>
  <c r="O650" i="10"/>
  <c r="O649" i="10"/>
  <c r="O648" i="10"/>
  <c r="O647" i="10"/>
  <c r="O646" i="10"/>
  <c r="Q644" i="10"/>
  <c r="O643" i="10"/>
  <c r="O642" i="10"/>
  <c r="O641" i="10"/>
  <c r="O640" i="10"/>
  <c r="O639" i="10"/>
  <c r="O638" i="10"/>
  <c r="O637" i="10"/>
  <c r="O636" i="10"/>
  <c r="O635" i="10"/>
  <c r="O634" i="10"/>
  <c r="O633" i="10"/>
  <c r="O632" i="10"/>
  <c r="O631" i="10"/>
  <c r="O630" i="10"/>
  <c r="O629" i="10"/>
  <c r="O628" i="10"/>
  <c r="O627" i="10"/>
  <c r="O626" i="10"/>
  <c r="O625" i="10"/>
  <c r="Q623" i="10"/>
  <c r="O622" i="10"/>
  <c r="O621" i="10"/>
  <c r="O620" i="10"/>
  <c r="O619" i="10"/>
  <c r="O618" i="10"/>
  <c r="O617" i="10"/>
  <c r="O616" i="10"/>
  <c r="O615" i="10"/>
  <c r="O614" i="10"/>
  <c r="O613" i="10"/>
  <c r="O612" i="10"/>
  <c r="O611" i="10"/>
  <c r="O610" i="10"/>
  <c r="O609" i="10"/>
  <c r="O608" i="10"/>
  <c r="O607" i="10"/>
  <c r="O606" i="10"/>
  <c r="O605" i="10"/>
  <c r="O604" i="10"/>
  <c r="Q602" i="10"/>
  <c r="O601" i="10"/>
  <c r="O600" i="10"/>
  <c r="O599" i="10"/>
  <c r="O598" i="10"/>
  <c r="O597" i="10"/>
  <c r="O596" i="10"/>
  <c r="O595" i="10"/>
  <c r="O594" i="10"/>
  <c r="O593" i="10"/>
  <c r="O592" i="10"/>
  <c r="O591" i="10"/>
  <c r="O590" i="10"/>
  <c r="O589" i="10"/>
  <c r="O588" i="10"/>
  <c r="O587" i="10"/>
  <c r="O586" i="10"/>
  <c r="O585" i="10"/>
  <c r="O584" i="10"/>
  <c r="O583" i="10"/>
  <c r="Q581" i="10"/>
  <c r="O580" i="10"/>
  <c r="O579" i="10"/>
  <c r="O578" i="10"/>
  <c r="O577" i="10"/>
  <c r="O576" i="10"/>
  <c r="O575" i="10"/>
  <c r="O574" i="10"/>
  <c r="O573" i="10"/>
  <c r="O572" i="10"/>
  <c r="O571" i="10"/>
  <c r="O570" i="10"/>
  <c r="O569" i="10"/>
  <c r="O568" i="10"/>
  <c r="O567" i="10"/>
  <c r="O566" i="10"/>
  <c r="O565" i="10"/>
  <c r="O564" i="10"/>
  <c r="O563" i="10"/>
  <c r="O562" i="10"/>
  <c r="O561" i="10"/>
  <c r="Q559" i="10"/>
  <c r="O558" i="10"/>
  <c r="O557" i="10"/>
  <c r="O556" i="10"/>
  <c r="O555" i="10"/>
  <c r="O554" i="10"/>
  <c r="O553" i="10"/>
  <c r="O552" i="10"/>
  <c r="O551" i="10"/>
  <c r="O550" i="10"/>
  <c r="O549" i="10"/>
  <c r="O548" i="10"/>
  <c r="O547" i="10"/>
  <c r="O546" i="10"/>
  <c r="O545" i="10"/>
  <c r="O544" i="10"/>
  <c r="O543" i="10"/>
  <c r="O542" i="10"/>
  <c r="O541" i="10"/>
  <c r="O540" i="10"/>
  <c r="Q538" i="10"/>
  <c r="O537" i="10"/>
  <c r="O536" i="10"/>
  <c r="O535" i="10"/>
  <c r="O534" i="10"/>
  <c r="O533" i="10"/>
  <c r="O532" i="10"/>
  <c r="O531" i="10"/>
  <c r="O530" i="10"/>
  <c r="O529" i="10"/>
  <c r="O528" i="10"/>
  <c r="O527" i="10"/>
  <c r="O526" i="10"/>
  <c r="O525" i="10"/>
  <c r="O524" i="10"/>
  <c r="O523" i="10"/>
  <c r="O522" i="10"/>
  <c r="O521" i="10"/>
  <c r="O520" i="10"/>
  <c r="O519" i="10"/>
  <c r="Q517" i="10"/>
  <c r="O516" i="10"/>
  <c r="O515" i="10"/>
  <c r="O514" i="10"/>
  <c r="O513" i="10"/>
  <c r="O512" i="10"/>
  <c r="O511" i="10"/>
  <c r="O510" i="10"/>
  <c r="O509" i="10"/>
  <c r="O508" i="10"/>
  <c r="Q506" i="10"/>
  <c r="O505" i="10"/>
  <c r="O504" i="10"/>
  <c r="O503" i="10"/>
  <c r="O502" i="10"/>
  <c r="O501" i="10"/>
  <c r="O500" i="10"/>
  <c r="O499" i="10"/>
  <c r="O498" i="10"/>
  <c r="O497" i="10"/>
  <c r="O496" i="10"/>
  <c r="O495" i="10"/>
  <c r="O494" i="10"/>
  <c r="O493" i="10"/>
  <c r="Q491" i="10"/>
  <c r="O490" i="10"/>
  <c r="O489" i="10"/>
  <c r="O488" i="10"/>
  <c r="O487" i="10"/>
  <c r="O486" i="10"/>
  <c r="O485" i="10"/>
  <c r="O484" i="10"/>
  <c r="O483" i="10"/>
  <c r="O482" i="10"/>
  <c r="Q480" i="10"/>
  <c r="O479" i="10"/>
  <c r="O478" i="10"/>
  <c r="O477" i="10"/>
  <c r="O476" i="10"/>
  <c r="O475" i="10"/>
  <c r="O474" i="10"/>
  <c r="O473" i="10"/>
  <c r="O472" i="10"/>
  <c r="O471" i="10"/>
  <c r="Q469" i="10"/>
  <c r="O468" i="10"/>
  <c r="O467" i="10"/>
  <c r="O466" i="10"/>
  <c r="O465" i="10"/>
  <c r="O464" i="10"/>
  <c r="O463" i="10"/>
  <c r="O462" i="10"/>
  <c r="O461" i="10"/>
  <c r="O460" i="10"/>
  <c r="Q458" i="10"/>
  <c r="O457" i="10"/>
  <c r="O456" i="10"/>
  <c r="O455" i="10"/>
  <c r="O454" i="10"/>
  <c r="O453" i="10"/>
  <c r="O452" i="10"/>
  <c r="O451" i="10"/>
  <c r="O450" i="10"/>
  <c r="O449" i="10"/>
  <c r="Q447" i="10"/>
  <c r="O446" i="10"/>
  <c r="O445" i="10"/>
  <c r="O444" i="10"/>
  <c r="O443" i="10"/>
  <c r="O442" i="10"/>
  <c r="O441" i="10"/>
  <c r="O440" i="10"/>
  <c r="O439" i="10"/>
  <c r="O438" i="10"/>
  <c r="Q436" i="10"/>
  <c r="O435" i="10"/>
  <c r="O434" i="10"/>
  <c r="O433" i="10"/>
  <c r="O432" i="10"/>
  <c r="O431" i="10"/>
  <c r="O430" i="10"/>
  <c r="O429" i="10"/>
  <c r="O428" i="10"/>
  <c r="O427" i="10"/>
  <c r="O426" i="10"/>
  <c r="O425" i="10"/>
  <c r="Q423" i="10"/>
  <c r="O422" i="10"/>
  <c r="O421" i="10"/>
  <c r="O420" i="10"/>
  <c r="O419" i="10"/>
  <c r="O418" i="10"/>
  <c r="O417" i="10"/>
  <c r="O416" i="10"/>
  <c r="O415" i="10"/>
  <c r="O414" i="10"/>
  <c r="O413" i="10"/>
  <c r="O412" i="10"/>
  <c r="O411" i="10"/>
  <c r="O410" i="10"/>
  <c r="O409" i="10"/>
  <c r="Q407" i="10"/>
  <c r="O406" i="10"/>
  <c r="O405" i="10"/>
  <c r="O404" i="10"/>
  <c r="O403" i="10"/>
  <c r="O402" i="10"/>
  <c r="O401" i="10"/>
  <c r="O400" i="10"/>
  <c r="O399" i="10"/>
  <c r="O398" i="10"/>
  <c r="O397" i="10"/>
  <c r="O396" i="10"/>
  <c r="O395" i="10"/>
  <c r="O394" i="10"/>
  <c r="O393" i="10"/>
  <c r="Q391" i="10"/>
  <c r="O390" i="10"/>
  <c r="O389" i="10"/>
  <c r="O388" i="10"/>
  <c r="O387" i="10"/>
  <c r="O386" i="10"/>
  <c r="O385" i="10"/>
  <c r="O384" i="10"/>
  <c r="O383" i="10"/>
  <c r="O382" i="10"/>
  <c r="O381" i="10"/>
  <c r="O380" i="10"/>
  <c r="O379" i="10"/>
  <c r="O378" i="10"/>
  <c r="O377" i="10"/>
  <c r="O376" i="10"/>
  <c r="O375" i="10"/>
  <c r="O374" i="10"/>
  <c r="O373" i="10"/>
  <c r="O372" i="10"/>
  <c r="Q370" i="10"/>
  <c r="O369" i="10"/>
  <c r="O368" i="10"/>
  <c r="O367" i="10"/>
  <c r="O366" i="10"/>
  <c r="O365" i="10"/>
  <c r="O364" i="10"/>
  <c r="O363" i="10"/>
  <c r="O362" i="10"/>
  <c r="O361" i="10"/>
  <c r="O360" i="10"/>
  <c r="O359" i="10"/>
  <c r="O358" i="10"/>
  <c r="O357" i="10"/>
  <c r="O356" i="10"/>
  <c r="O355" i="10"/>
  <c r="O354" i="10"/>
  <c r="O353" i="10"/>
  <c r="O352" i="10"/>
  <c r="O351" i="10"/>
  <c r="Q349" i="10"/>
  <c r="O348" i="10"/>
  <c r="O347" i="10"/>
  <c r="O346" i="10"/>
  <c r="O345" i="10"/>
  <c r="O344" i="10"/>
  <c r="O343" i="10"/>
  <c r="O342" i="10"/>
  <c r="O341" i="10"/>
  <c r="O340" i="10"/>
  <c r="O339" i="10"/>
  <c r="O338" i="10"/>
  <c r="O337" i="10"/>
  <c r="O336" i="10"/>
  <c r="O335" i="10"/>
  <c r="O334" i="10"/>
  <c r="O333" i="10"/>
  <c r="O332" i="10"/>
  <c r="O331" i="10"/>
  <c r="O330" i="10"/>
  <c r="O329" i="10"/>
  <c r="Q327" i="10"/>
  <c r="O326" i="10"/>
  <c r="O325" i="10"/>
  <c r="O324" i="10"/>
  <c r="O323" i="10"/>
  <c r="O322" i="10"/>
  <c r="O321" i="10"/>
  <c r="O320" i="10"/>
  <c r="O319" i="10"/>
  <c r="O318" i="10"/>
  <c r="O317" i="10"/>
  <c r="O316" i="10"/>
  <c r="O315" i="10"/>
  <c r="O314" i="10"/>
  <c r="O313" i="10"/>
  <c r="O312" i="10"/>
  <c r="O311" i="10"/>
  <c r="O310" i="10"/>
  <c r="T23" i="10" s="1"/>
  <c r="O309" i="10"/>
  <c r="O308" i="10"/>
  <c r="O307" i="10"/>
  <c r="Q305" i="10"/>
  <c r="O304" i="10"/>
  <c r="O303" i="10"/>
  <c r="O302" i="10"/>
  <c r="O301" i="10"/>
  <c r="O300" i="10"/>
  <c r="O299" i="10"/>
  <c r="O298" i="10"/>
  <c r="O297" i="10"/>
  <c r="O296" i="10"/>
  <c r="O295" i="10"/>
  <c r="Q293" i="10"/>
  <c r="O292" i="10"/>
  <c r="O291" i="10"/>
  <c r="O290" i="10"/>
  <c r="O289" i="10"/>
  <c r="O288" i="10"/>
  <c r="O287" i="10"/>
  <c r="O286" i="10"/>
  <c r="O285" i="10"/>
  <c r="O284" i="10"/>
  <c r="O283" i="10"/>
  <c r="O282" i="10"/>
  <c r="O281" i="10"/>
  <c r="O280" i="10"/>
  <c r="O279" i="10"/>
  <c r="O278" i="10"/>
  <c r="O277" i="10"/>
  <c r="O276" i="10"/>
  <c r="O275" i="10"/>
  <c r="O274" i="10"/>
  <c r="O273" i="10"/>
  <c r="O272" i="10"/>
  <c r="Q269" i="10"/>
  <c r="O268" i="10"/>
  <c r="O267" i="10"/>
  <c r="O266" i="10"/>
  <c r="O265" i="10"/>
  <c r="O264" i="10"/>
  <c r="O263" i="10"/>
  <c r="O262" i="10"/>
  <c r="O261" i="10"/>
  <c r="O260" i="10"/>
  <c r="O259" i="10"/>
  <c r="O258" i="10"/>
  <c r="O257" i="10"/>
  <c r="O256" i="10"/>
  <c r="Q254" i="10"/>
  <c r="O253" i="10"/>
  <c r="O252" i="10"/>
  <c r="O251" i="10"/>
  <c r="O250" i="10"/>
  <c r="O249" i="10"/>
  <c r="O248" i="10"/>
  <c r="O247" i="10"/>
  <c r="O246" i="10"/>
  <c r="O245" i="10"/>
  <c r="O244" i="10"/>
  <c r="O243" i="10"/>
  <c r="O242" i="10"/>
  <c r="O241" i="10"/>
  <c r="O240" i="10"/>
  <c r="O239" i="10"/>
  <c r="O238" i="10"/>
  <c r="O237" i="10"/>
  <c r="O236" i="10"/>
  <c r="O235" i="10"/>
  <c r="Q233" i="10"/>
  <c r="O232" i="10"/>
  <c r="O231" i="10"/>
  <c r="O230" i="10"/>
  <c r="O229" i="10"/>
  <c r="O228" i="10"/>
  <c r="O227" i="10"/>
  <c r="O226" i="10"/>
  <c r="O225" i="10"/>
  <c r="O224" i="10"/>
  <c r="O223" i="10"/>
  <c r="O222" i="10"/>
  <c r="O221" i="10"/>
  <c r="O220" i="10"/>
  <c r="O219" i="10"/>
  <c r="O218" i="10"/>
  <c r="O217" i="10"/>
  <c r="Q215" i="10"/>
  <c r="O214" i="10"/>
  <c r="O213" i="10"/>
  <c r="O212" i="10"/>
  <c r="O211" i="10"/>
  <c r="O210" i="10"/>
  <c r="O209" i="10"/>
  <c r="O208" i="10"/>
  <c r="O207" i="10"/>
  <c r="O206" i="10"/>
  <c r="O205" i="10"/>
  <c r="O204" i="10"/>
  <c r="O203" i="10"/>
  <c r="O202" i="10"/>
  <c r="O201" i="10"/>
  <c r="O200" i="10"/>
  <c r="Q198" i="10"/>
  <c r="O197" i="10"/>
  <c r="O196" i="10"/>
  <c r="O195" i="10"/>
  <c r="O194" i="10"/>
  <c r="O193" i="10"/>
  <c r="O192" i="10"/>
  <c r="O191" i="10"/>
  <c r="O190" i="10"/>
  <c r="O189" i="10"/>
  <c r="O188" i="10"/>
  <c r="O187" i="10"/>
  <c r="O186" i="10"/>
  <c r="O185" i="10"/>
  <c r="O184" i="10"/>
  <c r="Q182" i="10"/>
  <c r="O181" i="10"/>
  <c r="O180" i="10"/>
  <c r="O179" i="10"/>
  <c r="O178" i="10"/>
  <c r="O177" i="10"/>
  <c r="O176" i="10"/>
  <c r="O175" i="10"/>
  <c r="O174" i="10"/>
  <c r="O173" i="10"/>
  <c r="O172" i="10"/>
  <c r="O171" i="10"/>
  <c r="O170" i="10"/>
  <c r="O169" i="10"/>
  <c r="O168" i="10"/>
  <c r="O167" i="10"/>
  <c r="O166" i="10"/>
  <c r="Q164" i="10"/>
  <c r="O163" i="10"/>
  <c r="O162" i="10"/>
  <c r="O161" i="10"/>
  <c r="O160" i="10"/>
  <c r="O159" i="10"/>
  <c r="O158" i="10"/>
  <c r="O157" i="10"/>
  <c r="O156" i="10"/>
  <c r="O155" i="10"/>
  <c r="O154" i="10"/>
  <c r="Q152" i="10"/>
  <c r="O151" i="10"/>
  <c r="O150" i="10"/>
  <c r="O149" i="10"/>
  <c r="O148" i="10"/>
  <c r="O147" i="10"/>
  <c r="O146" i="10"/>
  <c r="O145" i="10"/>
  <c r="O144" i="10"/>
  <c r="O143" i="10"/>
  <c r="O142" i="10"/>
  <c r="O141" i="10"/>
  <c r="O140" i="10"/>
  <c r="O139" i="10"/>
  <c r="O138" i="10"/>
  <c r="Q136" i="10"/>
  <c r="O135" i="10"/>
  <c r="O134" i="10"/>
  <c r="O133" i="10"/>
  <c r="O132" i="10"/>
  <c r="O131" i="10"/>
  <c r="O130" i="10"/>
  <c r="O129" i="10"/>
  <c r="O128" i="10"/>
  <c r="O127" i="10"/>
  <c r="O126" i="10"/>
  <c r="O125" i="10"/>
  <c r="O124" i="10"/>
  <c r="O123" i="10"/>
  <c r="O122" i="10"/>
  <c r="Q120" i="10"/>
  <c r="O119" i="10"/>
  <c r="O118" i="10"/>
  <c r="O117" i="10"/>
  <c r="O116" i="10"/>
  <c r="O115" i="10"/>
  <c r="O114" i="10"/>
  <c r="O113" i="10"/>
  <c r="O112" i="10"/>
  <c r="O111" i="10"/>
  <c r="O110" i="10"/>
  <c r="O109" i="10"/>
  <c r="O108" i="10"/>
  <c r="O107" i="10"/>
  <c r="O106" i="10"/>
  <c r="Q104" i="10"/>
  <c r="O103" i="10"/>
  <c r="O102" i="10"/>
  <c r="O101" i="10"/>
  <c r="O100" i="10"/>
  <c r="O99" i="10"/>
  <c r="O98" i="10"/>
  <c r="O97" i="10"/>
  <c r="O96" i="10"/>
  <c r="O95" i="10"/>
  <c r="O94" i="10"/>
  <c r="O93" i="10"/>
  <c r="O92" i="10"/>
  <c r="O91" i="10"/>
  <c r="O90" i="10"/>
  <c r="O89" i="10"/>
  <c r="O88" i="10"/>
  <c r="O87" i="10"/>
  <c r="O86" i="10"/>
  <c r="O85" i="10"/>
  <c r="Q83" i="10"/>
  <c r="O82" i="10"/>
  <c r="O81" i="10"/>
  <c r="O80" i="10"/>
  <c r="O79" i="10"/>
  <c r="O78" i="10"/>
  <c r="O77" i="10"/>
  <c r="O76" i="10"/>
  <c r="O75" i="10"/>
  <c r="O74" i="10"/>
  <c r="O73" i="10"/>
  <c r="O72" i="10"/>
  <c r="O71" i="10"/>
  <c r="O70" i="10"/>
  <c r="O69" i="10"/>
  <c r="O68" i="10"/>
  <c r="O67" i="10"/>
  <c r="O66" i="10"/>
  <c r="O65" i="10"/>
  <c r="O64" i="10"/>
  <c r="O63" i="10"/>
  <c r="Q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Q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Q17" i="10"/>
  <c r="O16" i="10"/>
  <c r="O15" i="10"/>
  <c r="O14" i="10"/>
  <c r="O13" i="10"/>
  <c r="O12" i="10"/>
  <c r="O11" i="10"/>
  <c r="O10" i="10"/>
  <c r="O9" i="10"/>
  <c r="O8" i="10"/>
  <c r="Q6" i="10"/>
  <c r="B2" i="10"/>
  <c r="N771" i="8"/>
  <c r="M771" i="8"/>
  <c r="L771" i="8"/>
  <c r="K771" i="8"/>
  <c r="J771" i="8"/>
  <c r="I771" i="8"/>
  <c r="H771" i="8"/>
  <c r="G771" i="8"/>
  <c r="F771" i="8"/>
  <c r="O768" i="8"/>
  <c r="O767" i="8"/>
  <c r="O766" i="8"/>
  <c r="O765" i="8"/>
  <c r="O764" i="8"/>
  <c r="O763" i="8"/>
  <c r="O762" i="8"/>
  <c r="O761" i="8"/>
  <c r="O760" i="8"/>
  <c r="O759" i="8"/>
  <c r="Q757" i="8"/>
  <c r="O756" i="8"/>
  <c r="O755" i="8"/>
  <c r="O754" i="8"/>
  <c r="O753" i="8"/>
  <c r="O752" i="8"/>
  <c r="O751" i="8"/>
  <c r="O750" i="8"/>
  <c r="O749" i="8"/>
  <c r="O748" i="8"/>
  <c r="O747" i="8"/>
  <c r="Q745" i="8"/>
  <c r="O744" i="8"/>
  <c r="O743" i="8"/>
  <c r="O742" i="8"/>
  <c r="O741" i="8"/>
  <c r="O740" i="8"/>
  <c r="O739" i="8"/>
  <c r="O738" i="8"/>
  <c r="O737" i="8"/>
  <c r="O736" i="8"/>
  <c r="O735" i="8"/>
  <c r="Q733" i="8"/>
  <c r="O732" i="8"/>
  <c r="O731" i="8"/>
  <c r="O730" i="8"/>
  <c r="O729" i="8"/>
  <c r="O728" i="8"/>
  <c r="O727" i="8"/>
  <c r="O726" i="8"/>
  <c r="O725" i="8"/>
  <c r="O724" i="8"/>
  <c r="O723" i="8"/>
  <c r="Q721" i="8"/>
  <c r="O720" i="8"/>
  <c r="O719" i="8"/>
  <c r="O718" i="8"/>
  <c r="O717" i="8"/>
  <c r="O716" i="8"/>
  <c r="O715" i="8"/>
  <c r="O714" i="8"/>
  <c r="O713" i="8"/>
  <c r="O712" i="8"/>
  <c r="Q710" i="8"/>
  <c r="O709" i="8"/>
  <c r="O708" i="8"/>
  <c r="O707" i="8"/>
  <c r="O706" i="8"/>
  <c r="O705" i="8"/>
  <c r="O704" i="8"/>
  <c r="O703" i="8"/>
  <c r="O702" i="8"/>
  <c r="O701" i="8"/>
  <c r="Q699" i="8"/>
  <c r="O698" i="8"/>
  <c r="O697" i="8"/>
  <c r="O696" i="8"/>
  <c r="O695" i="8"/>
  <c r="O694" i="8"/>
  <c r="O693" i="8"/>
  <c r="O692" i="8"/>
  <c r="O691" i="8"/>
  <c r="O690" i="8"/>
  <c r="O689" i="8"/>
  <c r="O688" i="8"/>
  <c r="O687" i="8"/>
  <c r="O686" i="8"/>
  <c r="O685" i="8"/>
  <c r="Q683" i="8"/>
  <c r="O682" i="8"/>
  <c r="O681" i="8"/>
  <c r="O680" i="8"/>
  <c r="O679" i="8"/>
  <c r="O678" i="8"/>
  <c r="O677" i="8"/>
  <c r="O676" i="8"/>
  <c r="O675" i="8"/>
  <c r="O674" i="8"/>
  <c r="O673" i="8"/>
  <c r="O672" i="8"/>
  <c r="O671" i="8"/>
  <c r="O670" i="8"/>
  <c r="O669" i="8"/>
  <c r="O668" i="8"/>
  <c r="Q666" i="8"/>
  <c r="O665" i="8"/>
  <c r="O664" i="8"/>
  <c r="O663" i="8"/>
  <c r="O662" i="8"/>
  <c r="O661" i="8"/>
  <c r="O660" i="8"/>
  <c r="O659" i="8"/>
  <c r="O658" i="8"/>
  <c r="O657" i="8"/>
  <c r="O656" i="8"/>
  <c r="O655" i="8"/>
  <c r="O654" i="8"/>
  <c r="O653" i="8"/>
  <c r="O652" i="8"/>
  <c r="O651" i="8"/>
  <c r="O650" i="8"/>
  <c r="O649" i="8"/>
  <c r="O648" i="8"/>
  <c r="O647" i="8"/>
  <c r="Q645" i="8"/>
  <c r="O644" i="8"/>
  <c r="O643" i="8"/>
  <c r="O642" i="8"/>
  <c r="O641" i="8"/>
  <c r="O640" i="8"/>
  <c r="O639" i="8"/>
  <c r="O638" i="8"/>
  <c r="O637" i="8"/>
  <c r="O636" i="8"/>
  <c r="O635" i="8"/>
  <c r="O634" i="8"/>
  <c r="O633" i="8"/>
  <c r="O632" i="8"/>
  <c r="O631" i="8"/>
  <c r="O630" i="8"/>
  <c r="O629" i="8"/>
  <c r="O628" i="8"/>
  <c r="O627" i="8"/>
  <c r="O626" i="8"/>
  <c r="Q624" i="8"/>
  <c r="O623" i="8"/>
  <c r="O622" i="8"/>
  <c r="O621" i="8"/>
  <c r="O620" i="8"/>
  <c r="O619" i="8"/>
  <c r="O618" i="8"/>
  <c r="O617" i="8"/>
  <c r="O616" i="8"/>
  <c r="O615" i="8"/>
  <c r="O614" i="8"/>
  <c r="O613" i="8"/>
  <c r="O612" i="8"/>
  <c r="O611" i="8"/>
  <c r="O610" i="8"/>
  <c r="O609" i="8"/>
  <c r="O608" i="8"/>
  <c r="O607" i="8"/>
  <c r="O606" i="8"/>
  <c r="O605" i="8"/>
  <c r="Q603" i="8"/>
  <c r="O602" i="8"/>
  <c r="O601" i="8"/>
  <c r="O600" i="8"/>
  <c r="O599" i="8"/>
  <c r="O598" i="8"/>
  <c r="O597" i="8"/>
  <c r="O596" i="8"/>
  <c r="O595" i="8"/>
  <c r="O594" i="8"/>
  <c r="O593" i="8"/>
  <c r="O592" i="8"/>
  <c r="O591" i="8"/>
  <c r="O590" i="8"/>
  <c r="O589" i="8"/>
  <c r="O588" i="8"/>
  <c r="O587" i="8"/>
  <c r="O586" i="8"/>
  <c r="O585" i="8"/>
  <c r="O584" i="8"/>
  <c r="Q582" i="8"/>
  <c r="O581" i="8"/>
  <c r="O580" i="8"/>
  <c r="O579" i="8"/>
  <c r="O578" i="8"/>
  <c r="O577" i="8"/>
  <c r="O576" i="8"/>
  <c r="O575" i="8"/>
  <c r="O574" i="8"/>
  <c r="O573" i="8"/>
  <c r="O572" i="8"/>
  <c r="O571" i="8"/>
  <c r="O570" i="8"/>
  <c r="O569" i="8"/>
  <c r="O568" i="8"/>
  <c r="O567" i="8"/>
  <c r="O566" i="8"/>
  <c r="O565" i="8"/>
  <c r="O564" i="8"/>
  <c r="O563" i="8"/>
  <c r="O562" i="8"/>
  <c r="Q560" i="8"/>
  <c r="O559" i="8"/>
  <c r="O558" i="8"/>
  <c r="O557" i="8"/>
  <c r="O556" i="8"/>
  <c r="O555" i="8"/>
  <c r="O554" i="8"/>
  <c r="O553" i="8"/>
  <c r="O552" i="8"/>
  <c r="O551" i="8"/>
  <c r="O550" i="8"/>
  <c r="O549" i="8"/>
  <c r="O548" i="8"/>
  <c r="O547" i="8"/>
  <c r="O546" i="8"/>
  <c r="O545" i="8"/>
  <c r="O544" i="8"/>
  <c r="O543" i="8"/>
  <c r="O542" i="8"/>
  <c r="O541" i="8"/>
  <c r="Q539" i="8"/>
  <c r="O538" i="8"/>
  <c r="O537" i="8"/>
  <c r="O536" i="8"/>
  <c r="O535" i="8"/>
  <c r="O534" i="8"/>
  <c r="O533" i="8"/>
  <c r="O532" i="8"/>
  <c r="O531" i="8"/>
  <c r="O530" i="8"/>
  <c r="O529" i="8"/>
  <c r="O528" i="8"/>
  <c r="O527" i="8"/>
  <c r="O526" i="8"/>
  <c r="O525" i="8"/>
  <c r="O524" i="8"/>
  <c r="O523" i="8"/>
  <c r="O522" i="8"/>
  <c r="O521" i="8"/>
  <c r="O520" i="8"/>
  <c r="Q518" i="8"/>
  <c r="O517" i="8"/>
  <c r="O516" i="8"/>
  <c r="O515" i="8"/>
  <c r="O514" i="8"/>
  <c r="O513" i="8"/>
  <c r="O512" i="8"/>
  <c r="O511" i="8"/>
  <c r="O510" i="8"/>
  <c r="O509" i="8"/>
  <c r="Q507" i="8"/>
  <c r="O506" i="8"/>
  <c r="O505" i="8"/>
  <c r="O504" i="8"/>
  <c r="O503" i="8"/>
  <c r="O502" i="8"/>
  <c r="O501" i="8"/>
  <c r="O500" i="8"/>
  <c r="O499" i="8"/>
  <c r="O498" i="8"/>
  <c r="O497" i="8"/>
  <c r="O496" i="8"/>
  <c r="O495" i="8"/>
  <c r="O494" i="8"/>
  <c r="Q492" i="8"/>
  <c r="O491" i="8"/>
  <c r="O490" i="8"/>
  <c r="O489" i="8"/>
  <c r="O488" i="8"/>
  <c r="O487" i="8"/>
  <c r="O486" i="8"/>
  <c r="O485" i="8"/>
  <c r="O484" i="8"/>
  <c r="O483" i="8"/>
  <c r="Q481" i="8"/>
  <c r="O480" i="8"/>
  <c r="O479" i="8"/>
  <c r="O478" i="8"/>
  <c r="O477" i="8"/>
  <c r="O476" i="8"/>
  <c r="O475" i="8"/>
  <c r="O474" i="8"/>
  <c r="O473" i="8"/>
  <c r="O472" i="8"/>
  <c r="Q470" i="8"/>
  <c r="O469" i="8"/>
  <c r="O468" i="8"/>
  <c r="O467" i="8"/>
  <c r="O466" i="8"/>
  <c r="O465" i="8"/>
  <c r="O464" i="8"/>
  <c r="O463" i="8"/>
  <c r="O462" i="8"/>
  <c r="O461" i="8"/>
  <c r="Q459" i="8"/>
  <c r="O458" i="8"/>
  <c r="O457" i="8"/>
  <c r="O456" i="8"/>
  <c r="O455" i="8"/>
  <c r="O454" i="8"/>
  <c r="O453" i="8"/>
  <c r="O452" i="8"/>
  <c r="O451" i="8"/>
  <c r="O450" i="8"/>
  <c r="Q448" i="8"/>
  <c r="O447" i="8"/>
  <c r="O446" i="8"/>
  <c r="O445" i="8"/>
  <c r="O444" i="8"/>
  <c r="O443" i="8"/>
  <c r="O442" i="8"/>
  <c r="O441" i="8"/>
  <c r="O440" i="8"/>
  <c r="O439" i="8"/>
  <c r="Q437" i="8"/>
  <c r="O436" i="8"/>
  <c r="O435" i="8"/>
  <c r="O434" i="8"/>
  <c r="O433" i="8"/>
  <c r="O432" i="8"/>
  <c r="O431" i="8"/>
  <c r="O430" i="8"/>
  <c r="O429" i="8"/>
  <c r="O428" i="8"/>
  <c r="O427" i="8"/>
  <c r="O426" i="8"/>
  <c r="Q424" i="8"/>
  <c r="O423" i="8"/>
  <c r="O422" i="8"/>
  <c r="O421" i="8"/>
  <c r="O420" i="8"/>
  <c r="O419" i="8"/>
  <c r="O418" i="8"/>
  <c r="O417" i="8"/>
  <c r="O416" i="8"/>
  <c r="O415" i="8"/>
  <c r="O414" i="8"/>
  <c r="O413" i="8"/>
  <c r="O412" i="8"/>
  <c r="O411" i="8"/>
  <c r="O410" i="8"/>
  <c r="Q408" i="8"/>
  <c r="O407" i="8"/>
  <c r="O406" i="8"/>
  <c r="O405" i="8"/>
  <c r="O404" i="8"/>
  <c r="O403" i="8"/>
  <c r="O402" i="8"/>
  <c r="O401" i="8"/>
  <c r="O400" i="8"/>
  <c r="O399" i="8"/>
  <c r="O398" i="8"/>
  <c r="O397" i="8"/>
  <c r="O396" i="8"/>
  <c r="O395" i="8"/>
  <c r="O394" i="8"/>
  <c r="Q392" i="8"/>
  <c r="O391" i="8"/>
  <c r="O390" i="8"/>
  <c r="O389" i="8"/>
  <c r="O388" i="8"/>
  <c r="O387" i="8"/>
  <c r="O386" i="8"/>
  <c r="O385" i="8"/>
  <c r="O384" i="8"/>
  <c r="O383" i="8"/>
  <c r="O382" i="8"/>
  <c r="O381" i="8"/>
  <c r="O380" i="8"/>
  <c r="O379" i="8"/>
  <c r="O378" i="8"/>
  <c r="O377" i="8"/>
  <c r="O376" i="8"/>
  <c r="O375" i="8"/>
  <c r="O374" i="8"/>
  <c r="O373" i="8"/>
  <c r="Q371" i="8"/>
  <c r="O370" i="8"/>
  <c r="O369" i="8"/>
  <c r="O368" i="8"/>
  <c r="O367" i="8"/>
  <c r="O366" i="8"/>
  <c r="O365" i="8"/>
  <c r="O364" i="8"/>
  <c r="O363" i="8"/>
  <c r="O362" i="8"/>
  <c r="O361" i="8"/>
  <c r="O360" i="8"/>
  <c r="O359" i="8"/>
  <c r="O358" i="8"/>
  <c r="O357" i="8"/>
  <c r="O356" i="8"/>
  <c r="O355" i="8"/>
  <c r="O354" i="8"/>
  <c r="O353" i="8"/>
  <c r="O352" i="8"/>
  <c r="Q350" i="8"/>
  <c r="O349" i="8"/>
  <c r="O348" i="8"/>
  <c r="O347" i="8"/>
  <c r="O346" i="8"/>
  <c r="O345" i="8"/>
  <c r="O344" i="8"/>
  <c r="O343" i="8"/>
  <c r="O342" i="8"/>
  <c r="O341" i="8"/>
  <c r="O340" i="8"/>
  <c r="O339" i="8"/>
  <c r="O338" i="8"/>
  <c r="O337" i="8"/>
  <c r="O336" i="8"/>
  <c r="O335" i="8"/>
  <c r="O334" i="8"/>
  <c r="O333" i="8"/>
  <c r="O332" i="8"/>
  <c r="O331" i="8"/>
  <c r="O330" i="8"/>
  <c r="O329" i="8"/>
  <c r="Q327" i="8"/>
  <c r="O326" i="8"/>
  <c r="O325" i="8"/>
  <c r="O324" i="8"/>
  <c r="O323" i="8"/>
  <c r="O322" i="8"/>
  <c r="O321" i="8"/>
  <c r="O320" i="8"/>
  <c r="O319" i="8"/>
  <c r="O318" i="8"/>
  <c r="O317" i="8"/>
  <c r="O316" i="8"/>
  <c r="O315" i="8"/>
  <c r="O314" i="8"/>
  <c r="O313" i="8"/>
  <c r="O312" i="8"/>
  <c r="O311" i="8"/>
  <c r="T23" i="8" s="1"/>
  <c r="O310" i="8"/>
  <c r="O309" i="8"/>
  <c r="O308" i="8"/>
  <c r="O307" i="8"/>
  <c r="Q305" i="8"/>
  <c r="O304" i="8"/>
  <c r="O303" i="8"/>
  <c r="O302" i="8"/>
  <c r="O301" i="8"/>
  <c r="O300" i="8"/>
  <c r="O299" i="8"/>
  <c r="O298" i="8"/>
  <c r="O297" i="8"/>
  <c r="O296" i="8"/>
  <c r="O295" i="8"/>
  <c r="Q293" i="8"/>
  <c r="O292" i="8"/>
  <c r="O291" i="8"/>
  <c r="O290" i="8"/>
  <c r="O289" i="8"/>
  <c r="O288" i="8"/>
  <c r="O287" i="8"/>
  <c r="O286" i="8"/>
  <c r="O285" i="8"/>
  <c r="O284" i="8"/>
  <c r="O283" i="8"/>
  <c r="O282" i="8"/>
  <c r="O281" i="8"/>
  <c r="O280" i="8"/>
  <c r="O279" i="8"/>
  <c r="O278" i="8"/>
  <c r="O277" i="8"/>
  <c r="O276" i="8"/>
  <c r="O275" i="8"/>
  <c r="O274" i="8"/>
  <c r="O273" i="8"/>
  <c r="O272" i="8"/>
  <c r="O271" i="8"/>
  <c r="Q269" i="8"/>
  <c r="O268" i="8"/>
  <c r="O267" i="8"/>
  <c r="O266" i="8"/>
  <c r="O265" i="8"/>
  <c r="O264" i="8"/>
  <c r="O263" i="8"/>
  <c r="O262" i="8"/>
  <c r="O261" i="8"/>
  <c r="O260" i="8"/>
  <c r="O259" i="8"/>
  <c r="O258" i="8"/>
  <c r="O257" i="8"/>
  <c r="O256" i="8"/>
  <c r="Q254" i="8"/>
  <c r="O253" i="8"/>
  <c r="O252" i="8"/>
  <c r="O251" i="8"/>
  <c r="O250" i="8"/>
  <c r="O249" i="8"/>
  <c r="O248" i="8"/>
  <c r="O247" i="8"/>
  <c r="O246" i="8"/>
  <c r="O245" i="8"/>
  <c r="O244" i="8"/>
  <c r="O243" i="8"/>
  <c r="O242" i="8"/>
  <c r="O241" i="8"/>
  <c r="O240" i="8"/>
  <c r="O239" i="8"/>
  <c r="O238" i="8"/>
  <c r="O237" i="8"/>
  <c r="O236" i="8"/>
  <c r="O235" i="8"/>
  <c r="Q233" i="8"/>
  <c r="O232" i="8"/>
  <c r="O231" i="8"/>
  <c r="O230" i="8"/>
  <c r="O229" i="8"/>
  <c r="O228" i="8"/>
  <c r="O227" i="8"/>
  <c r="O226" i="8"/>
  <c r="O225" i="8"/>
  <c r="O224" i="8"/>
  <c r="O223" i="8"/>
  <c r="O222" i="8"/>
  <c r="O221" i="8"/>
  <c r="O220" i="8"/>
  <c r="O219" i="8"/>
  <c r="O218" i="8"/>
  <c r="O217" i="8"/>
  <c r="Q215" i="8"/>
  <c r="O214" i="8"/>
  <c r="O213" i="8"/>
  <c r="O212" i="8"/>
  <c r="O211" i="8"/>
  <c r="O210" i="8"/>
  <c r="O209" i="8"/>
  <c r="O208" i="8"/>
  <c r="T36" i="8" s="1"/>
  <c r="O207" i="8"/>
  <c r="T38" i="8" s="1"/>
  <c r="O206" i="8"/>
  <c r="T35" i="8" s="1"/>
  <c r="O205" i="8"/>
  <c r="O204" i="8"/>
  <c r="O203" i="8"/>
  <c r="O202" i="8"/>
  <c r="O201" i="8"/>
  <c r="T9" i="8" s="1"/>
  <c r="O200" i="8"/>
  <c r="Q198" i="8"/>
  <c r="O197" i="8"/>
  <c r="O196" i="8"/>
  <c r="O195" i="8"/>
  <c r="O194" i="8"/>
  <c r="O193" i="8"/>
  <c r="O192" i="8"/>
  <c r="O191" i="8"/>
  <c r="O190" i="8"/>
  <c r="O189" i="8"/>
  <c r="O188" i="8"/>
  <c r="O187" i="8"/>
  <c r="O186" i="8"/>
  <c r="O185" i="8"/>
  <c r="Q182" i="8"/>
  <c r="O181" i="8"/>
  <c r="O180" i="8"/>
  <c r="O179" i="8"/>
  <c r="O178" i="8"/>
  <c r="O177" i="8"/>
  <c r="O176" i="8"/>
  <c r="O175" i="8"/>
  <c r="O174" i="8"/>
  <c r="O173" i="8"/>
  <c r="O172" i="8"/>
  <c r="O171" i="8"/>
  <c r="O170" i="8"/>
  <c r="O169" i="8"/>
  <c r="O168" i="8"/>
  <c r="O167" i="8"/>
  <c r="O166" i="8"/>
  <c r="Q164" i="8"/>
  <c r="O163" i="8"/>
  <c r="O162" i="8"/>
  <c r="O161" i="8"/>
  <c r="O160" i="8"/>
  <c r="O159" i="8"/>
  <c r="O158" i="8"/>
  <c r="O157" i="8"/>
  <c r="O156" i="8"/>
  <c r="O155" i="8"/>
  <c r="O154" i="8"/>
  <c r="Q152" i="8"/>
  <c r="O151" i="8"/>
  <c r="O150" i="8"/>
  <c r="O149" i="8"/>
  <c r="O148" i="8"/>
  <c r="O147" i="8"/>
  <c r="O146" i="8"/>
  <c r="O145" i="8"/>
  <c r="O144" i="8"/>
  <c r="O143" i="8"/>
  <c r="O142" i="8"/>
  <c r="O141" i="8"/>
  <c r="O140" i="8"/>
  <c r="O139" i="8"/>
  <c r="O138" i="8"/>
  <c r="Q136" i="8"/>
  <c r="O135" i="8"/>
  <c r="O134" i="8"/>
  <c r="O133" i="8"/>
  <c r="O132" i="8"/>
  <c r="O131" i="8"/>
  <c r="O130" i="8"/>
  <c r="O129" i="8"/>
  <c r="O128" i="8"/>
  <c r="O127" i="8"/>
  <c r="O126" i="8"/>
  <c r="O125" i="8"/>
  <c r="O124" i="8"/>
  <c r="O123" i="8"/>
  <c r="O122" i="8"/>
  <c r="Q120" i="8"/>
  <c r="O119" i="8"/>
  <c r="O118" i="8"/>
  <c r="O117" i="8"/>
  <c r="O116" i="8"/>
  <c r="O115" i="8"/>
  <c r="O114" i="8"/>
  <c r="O113" i="8"/>
  <c r="O112" i="8"/>
  <c r="O111" i="8"/>
  <c r="O110" i="8"/>
  <c r="O109" i="8"/>
  <c r="O108" i="8"/>
  <c r="O107" i="8"/>
  <c r="O106" i="8"/>
  <c r="Q104" i="8"/>
  <c r="O103" i="8"/>
  <c r="O102" i="8"/>
  <c r="O101" i="8"/>
  <c r="O100" i="8"/>
  <c r="O99" i="8"/>
  <c r="O98" i="8"/>
  <c r="O97" i="8"/>
  <c r="O96" i="8"/>
  <c r="O95" i="8"/>
  <c r="O94" i="8"/>
  <c r="O93" i="8"/>
  <c r="O92" i="8"/>
  <c r="O91" i="8"/>
  <c r="O90" i="8"/>
  <c r="O89" i="8"/>
  <c r="O88" i="8"/>
  <c r="O87" i="8"/>
  <c r="O86" i="8"/>
  <c r="O85" i="8"/>
  <c r="Q83" i="8"/>
  <c r="O82" i="8"/>
  <c r="O81" i="8"/>
  <c r="O80" i="8"/>
  <c r="O79" i="8"/>
  <c r="O78" i="8"/>
  <c r="O77" i="8"/>
  <c r="O76" i="8"/>
  <c r="O75" i="8"/>
  <c r="O74" i="8"/>
  <c r="O73" i="8"/>
  <c r="O72" i="8"/>
  <c r="O71" i="8"/>
  <c r="O70" i="8"/>
  <c r="O69" i="8"/>
  <c r="O68" i="8"/>
  <c r="O67" i="8"/>
  <c r="O66" i="8"/>
  <c r="O65" i="8"/>
  <c r="O64" i="8"/>
  <c r="O63" i="8"/>
  <c r="Q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Q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Q17" i="8"/>
  <c r="O16" i="8"/>
  <c r="O15" i="8"/>
  <c r="O14" i="8"/>
  <c r="O13" i="8"/>
  <c r="O12" i="8"/>
  <c r="O11" i="8"/>
  <c r="O10" i="8"/>
  <c r="O9" i="8"/>
  <c r="O8" i="8"/>
  <c r="Q6" i="8"/>
  <c r="B2" i="8"/>
  <c r="N773" i="7"/>
  <c r="M773" i="7"/>
  <c r="L773" i="7"/>
  <c r="K773" i="7"/>
  <c r="J773" i="7"/>
  <c r="I773" i="7"/>
  <c r="H773" i="7"/>
  <c r="G773" i="7"/>
  <c r="F773" i="7"/>
  <c r="O770" i="7"/>
  <c r="O769" i="7"/>
  <c r="O768" i="7"/>
  <c r="O767" i="7"/>
  <c r="O766" i="7"/>
  <c r="O765" i="7"/>
  <c r="O764" i="7"/>
  <c r="O763" i="7"/>
  <c r="O762" i="7"/>
  <c r="O761" i="7"/>
  <c r="Q759" i="7"/>
  <c r="O758" i="7"/>
  <c r="O757" i="7"/>
  <c r="O756" i="7"/>
  <c r="O755" i="7"/>
  <c r="O754" i="7"/>
  <c r="O753" i="7"/>
  <c r="O752" i="7"/>
  <c r="O751" i="7"/>
  <c r="O750" i="7"/>
  <c r="O749" i="7"/>
  <c r="Q747" i="7"/>
  <c r="O746" i="7"/>
  <c r="O745" i="7"/>
  <c r="O744" i="7"/>
  <c r="O743" i="7"/>
  <c r="O742" i="7"/>
  <c r="O741" i="7"/>
  <c r="O740" i="7"/>
  <c r="O739" i="7"/>
  <c r="O738" i="7"/>
  <c r="O737" i="7"/>
  <c r="Q735" i="7"/>
  <c r="O734" i="7"/>
  <c r="O733" i="7"/>
  <c r="O732" i="7"/>
  <c r="O731" i="7"/>
  <c r="O730" i="7"/>
  <c r="O729" i="7"/>
  <c r="O728" i="7"/>
  <c r="O727" i="7"/>
  <c r="O726" i="7"/>
  <c r="O725" i="7"/>
  <c r="Q723" i="7"/>
  <c r="O722" i="7"/>
  <c r="O721" i="7"/>
  <c r="O720" i="7"/>
  <c r="O719" i="7"/>
  <c r="O718" i="7"/>
  <c r="O717" i="7"/>
  <c r="O716" i="7"/>
  <c r="O715" i="7"/>
  <c r="O714" i="7"/>
  <c r="Q712" i="7"/>
  <c r="O711" i="7"/>
  <c r="O710" i="7"/>
  <c r="O709" i="7"/>
  <c r="O708" i="7"/>
  <c r="O707" i="7"/>
  <c r="O706" i="7"/>
  <c r="O705" i="7"/>
  <c r="O704" i="7"/>
  <c r="O703" i="7"/>
  <c r="Q701" i="7"/>
  <c r="O700" i="7"/>
  <c r="O699" i="7"/>
  <c r="O698" i="7"/>
  <c r="O697" i="7"/>
  <c r="O696" i="7"/>
  <c r="O695" i="7"/>
  <c r="O694" i="7"/>
  <c r="O693" i="7"/>
  <c r="O692" i="7"/>
  <c r="O691" i="7"/>
  <c r="O690" i="7"/>
  <c r="O689" i="7"/>
  <c r="O688" i="7"/>
  <c r="O687" i="7"/>
  <c r="Q685" i="7"/>
  <c r="O684" i="7"/>
  <c r="O683" i="7"/>
  <c r="O682" i="7"/>
  <c r="O681" i="7"/>
  <c r="O680" i="7"/>
  <c r="O679" i="7"/>
  <c r="O678" i="7"/>
  <c r="O677" i="7"/>
  <c r="O676" i="7"/>
  <c r="O675" i="7"/>
  <c r="O674" i="7"/>
  <c r="O673" i="7"/>
  <c r="O672" i="7"/>
  <c r="O671" i="7"/>
  <c r="O670" i="7"/>
  <c r="Q668" i="7"/>
  <c r="O667" i="7"/>
  <c r="O666" i="7"/>
  <c r="O665" i="7"/>
  <c r="O664" i="7"/>
  <c r="O663" i="7"/>
  <c r="O662" i="7"/>
  <c r="O661" i="7"/>
  <c r="O660" i="7"/>
  <c r="O659" i="7"/>
  <c r="O658" i="7"/>
  <c r="O657" i="7"/>
  <c r="O656" i="7"/>
  <c r="O655" i="7"/>
  <c r="O654" i="7"/>
  <c r="O653" i="7"/>
  <c r="O652" i="7"/>
  <c r="O651" i="7"/>
  <c r="O650" i="7"/>
  <c r="O649" i="7"/>
  <c r="Q647" i="7"/>
  <c r="O646" i="7"/>
  <c r="O645" i="7"/>
  <c r="O644" i="7"/>
  <c r="O643" i="7"/>
  <c r="O642" i="7"/>
  <c r="O641" i="7"/>
  <c r="O640" i="7"/>
  <c r="O639" i="7"/>
  <c r="O638" i="7"/>
  <c r="O637" i="7"/>
  <c r="O636" i="7"/>
  <c r="O635" i="7"/>
  <c r="O634" i="7"/>
  <c r="O633" i="7"/>
  <c r="O632" i="7"/>
  <c r="O631" i="7"/>
  <c r="O630" i="7"/>
  <c r="O629" i="7"/>
  <c r="O628" i="7"/>
  <c r="Q626" i="7"/>
  <c r="O625" i="7"/>
  <c r="O624" i="7"/>
  <c r="O623" i="7"/>
  <c r="O622" i="7"/>
  <c r="O621" i="7"/>
  <c r="O620" i="7"/>
  <c r="O619" i="7"/>
  <c r="O618" i="7"/>
  <c r="O617" i="7"/>
  <c r="O616" i="7"/>
  <c r="O615" i="7"/>
  <c r="O614" i="7"/>
  <c r="O613" i="7"/>
  <c r="O612" i="7"/>
  <c r="O611" i="7"/>
  <c r="O610" i="7"/>
  <c r="O609" i="7"/>
  <c r="O608" i="7"/>
  <c r="O607" i="7"/>
  <c r="Q605" i="7"/>
  <c r="O604" i="7"/>
  <c r="O603" i="7"/>
  <c r="O602" i="7"/>
  <c r="O601" i="7"/>
  <c r="O600" i="7"/>
  <c r="O599" i="7"/>
  <c r="O598" i="7"/>
  <c r="O597" i="7"/>
  <c r="O596" i="7"/>
  <c r="O595" i="7"/>
  <c r="O594" i="7"/>
  <c r="O593" i="7"/>
  <c r="O592" i="7"/>
  <c r="O591" i="7"/>
  <c r="O590" i="7"/>
  <c r="O589" i="7"/>
  <c r="O588" i="7"/>
  <c r="O587" i="7"/>
  <c r="O586" i="7"/>
  <c r="Q584" i="7"/>
  <c r="O583" i="7"/>
  <c r="O582" i="7"/>
  <c r="O581" i="7"/>
  <c r="O580" i="7"/>
  <c r="O579" i="7"/>
  <c r="O578" i="7"/>
  <c r="O577" i="7"/>
  <c r="O576" i="7"/>
  <c r="O575" i="7"/>
  <c r="O574" i="7"/>
  <c r="O573" i="7"/>
  <c r="O572" i="7"/>
  <c r="O571" i="7"/>
  <c r="O570" i="7"/>
  <c r="O569" i="7"/>
  <c r="O568" i="7"/>
  <c r="O567" i="7"/>
  <c r="O566" i="7"/>
  <c r="O565" i="7"/>
  <c r="O564" i="7"/>
  <c r="Q562" i="7"/>
  <c r="O561" i="7"/>
  <c r="O560" i="7"/>
  <c r="O559" i="7"/>
  <c r="O558" i="7"/>
  <c r="O557" i="7"/>
  <c r="O556" i="7"/>
  <c r="O555" i="7"/>
  <c r="O554" i="7"/>
  <c r="O553" i="7"/>
  <c r="O552" i="7"/>
  <c r="O551" i="7"/>
  <c r="O550" i="7"/>
  <c r="O549" i="7"/>
  <c r="O548" i="7"/>
  <c r="O547" i="7"/>
  <c r="O546" i="7"/>
  <c r="O545" i="7"/>
  <c r="O544" i="7"/>
  <c r="O543" i="7"/>
  <c r="Q541" i="7"/>
  <c r="O540" i="7"/>
  <c r="O539" i="7"/>
  <c r="O538" i="7"/>
  <c r="O537" i="7"/>
  <c r="O536" i="7"/>
  <c r="O535" i="7"/>
  <c r="O534" i="7"/>
  <c r="O533" i="7"/>
  <c r="O532" i="7"/>
  <c r="O531" i="7"/>
  <c r="O530" i="7"/>
  <c r="O529" i="7"/>
  <c r="O528" i="7"/>
  <c r="O527" i="7"/>
  <c r="O526" i="7"/>
  <c r="O525" i="7"/>
  <c r="O524" i="7"/>
  <c r="O523" i="7"/>
  <c r="O522" i="7"/>
  <c r="Q520" i="7"/>
  <c r="O519" i="7"/>
  <c r="O518" i="7"/>
  <c r="O517" i="7"/>
  <c r="O516" i="7"/>
  <c r="O515" i="7"/>
  <c r="O514" i="7"/>
  <c r="O513" i="7"/>
  <c r="O512" i="7"/>
  <c r="O511" i="7"/>
  <c r="Q509" i="7"/>
  <c r="O508" i="7"/>
  <c r="O507" i="7"/>
  <c r="O506" i="7"/>
  <c r="O505" i="7"/>
  <c r="O504" i="7"/>
  <c r="O503" i="7"/>
  <c r="O502" i="7"/>
  <c r="O501" i="7"/>
  <c r="O500" i="7"/>
  <c r="O499" i="7"/>
  <c r="O498" i="7"/>
  <c r="O497" i="7"/>
  <c r="O496" i="7"/>
  <c r="Q494" i="7"/>
  <c r="O493" i="7"/>
  <c r="O492" i="7"/>
  <c r="O491" i="7"/>
  <c r="O490" i="7"/>
  <c r="O489" i="7"/>
  <c r="O488" i="7"/>
  <c r="O487" i="7"/>
  <c r="O486" i="7"/>
  <c r="O485" i="7"/>
  <c r="Q483" i="7"/>
  <c r="O482" i="7"/>
  <c r="O481" i="7"/>
  <c r="O480" i="7"/>
  <c r="O479" i="7"/>
  <c r="O478" i="7"/>
  <c r="O477" i="7"/>
  <c r="O476" i="7"/>
  <c r="O475" i="7"/>
  <c r="O474" i="7"/>
  <c r="Q472" i="7"/>
  <c r="O471" i="7"/>
  <c r="O470" i="7"/>
  <c r="O469" i="7"/>
  <c r="O468" i="7"/>
  <c r="O467" i="7"/>
  <c r="O466" i="7"/>
  <c r="O465" i="7"/>
  <c r="O464" i="7"/>
  <c r="O463" i="7"/>
  <c r="Q461" i="7"/>
  <c r="O460" i="7"/>
  <c r="O459" i="7"/>
  <c r="O458" i="7"/>
  <c r="O457" i="7"/>
  <c r="O456" i="7"/>
  <c r="O455" i="7"/>
  <c r="O454" i="7"/>
  <c r="O453" i="7"/>
  <c r="O452" i="7"/>
  <c r="Q450" i="7"/>
  <c r="O449" i="7"/>
  <c r="O448" i="7"/>
  <c r="O447" i="7"/>
  <c r="O446" i="7"/>
  <c r="O445" i="7"/>
  <c r="O444" i="7"/>
  <c r="O443" i="7"/>
  <c r="O442" i="7"/>
  <c r="O441" i="7"/>
  <c r="Q439" i="7"/>
  <c r="O438" i="7"/>
  <c r="O437" i="7"/>
  <c r="O436" i="7"/>
  <c r="O435" i="7"/>
  <c r="O434" i="7"/>
  <c r="O433" i="7"/>
  <c r="O432" i="7"/>
  <c r="O431" i="7"/>
  <c r="O430" i="7"/>
  <c r="O429" i="7"/>
  <c r="O428" i="7"/>
  <c r="Q426" i="7"/>
  <c r="O425" i="7"/>
  <c r="O424" i="7"/>
  <c r="O423" i="7"/>
  <c r="O422" i="7"/>
  <c r="O421" i="7"/>
  <c r="O420" i="7"/>
  <c r="O419" i="7"/>
  <c r="O418" i="7"/>
  <c r="O417" i="7"/>
  <c r="O416" i="7"/>
  <c r="O415" i="7"/>
  <c r="O414" i="7"/>
  <c r="O413" i="7"/>
  <c r="O412" i="7"/>
  <c r="Q410" i="7"/>
  <c r="O409" i="7"/>
  <c r="O408" i="7"/>
  <c r="O407" i="7"/>
  <c r="O406" i="7"/>
  <c r="O405" i="7"/>
  <c r="O404" i="7"/>
  <c r="O403" i="7"/>
  <c r="O402" i="7"/>
  <c r="O401" i="7"/>
  <c r="O400" i="7"/>
  <c r="O399" i="7"/>
  <c r="O398" i="7"/>
  <c r="O397" i="7"/>
  <c r="O396" i="7"/>
  <c r="Q394" i="7"/>
  <c r="O393" i="7"/>
  <c r="O392" i="7"/>
  <c r="O391" i="7"/>
  <c r="O390" i="7"/>
  <c r="O389" i="7"/>
  <c r="O388" i="7"/>
  <c r="O387" i="7"/>
  <c r="O386" i="7"/>
  <c r="O385" i="7"/>
  <c r="O384" i="7"/>
  <c r="O383" i="7"/>
  <c r="O382" i="7"/>
  <c r="O381" i="7"/>
  <c r="O380" i="7"/>
  <c r="O379" i="7"/>
  <c r="O378" i="7"/>
  <c r="O377" i="7"/>
  <c r="O376" i="7"/>
  <c r="O375" i="7"/>
  <c r="Q373" i="7"/>
  <c r="O372" i="7"/>
  <c r="O371" i="7"/>
  <c r="O370" i="7"/>
  <c r="O369" i="7"/>
  <c r="O368" i="7"/>
  <c r="O367" i="7"/>
  <c r="O366" i="7"/>
  <c r="O365" i="7"/>
  <c r="O364" i="7"/>
  <c r="O363" i="7"/>
  <c r="O362" i="7"/>
  <c r="O361" i="7"/>
  <c r="O360" i="7"/>
  <c r="O359" i="7"/>
  <c r="O358" i="7"/>
  <c r="O357" i="7"/>
  <c r="O356" i="7"/>
  <c r="O355" i="7"/>
  <c r="O354" i="7"/>
  <c r="Q352" i="7"/>
  <c r="O351" i="7"/>
  <c r="O350" i="7"/>
  <c r="O349" i="7"/>
  <c r="O348" i="7"/>
  <c r="O347" i="7"/>
  <c r="O346" i="7"/>
  <c r="O345" i="7"/>
  <c r="O344" i="7"/>
  <c r="O343" i="7"/>
  <c r="O342" i="7"/>
  <c r="O341" i="7"/>
  <c r="O340" i="7"/>
  <c r="O339" i="7"/>
  <c r="O338" i="7"/>
  <c r="O337" i="7"/>
  <c r="O336" i="7"/>
  <c r="O335" i="7"/>
  <c r="O334" i="7"/>
  <c r="O333" i="7"/>
  <c r="O332" i="7"/>
  <c r="O331" i="7"/>
  <c r="Q329" i="7"/>
  <c r="O328" i="7"/>
  <c r="O327" i="7"/>
  <c r="O326" i="7"/>
  <c r="O325" i="7"/>
  <c r="O324" i="7"/>
  <c r="O323" i="7"/>
  <c r="O322" i="7"/>
  <c r="O321" i="7"/>
  <c r="O320" i="7"/>
  <c r="O319" i="7"/>
  <c r="O318" i="7"/>
  <c r="O317" i="7"/>
  <c r="O316" i="7"/>
  <c r="O315" i="7"/>
  <c r="O314" i="7"/>
  <c r="O313" i="7"/>
  <c r="O312" i="7"/>
  <c r="O311" i="7"/>
  <c r="O310" i="7"/>
  <c r="O309" i="7"/>
  <c r="Q307" i="7"/>
  <c r="O306" i="7"/>
  <c r="O305" i="7"/>
  <c r="O304" i="7"/>
  <c r="O303" i="7"/>
  <c r="O302" i="7"/>
  <c r="O299" i="7"/>
  <c r="O298" i="7"/>
  <c r="O297" i="7"/>
  <c r="O296" i="7"/>
  <c r="O295" i="7"/>
  <c r="Q293" i="7"/>
  <c r="O292" i="7"/>
  <c r="O291" i="7"/>
  <c r="O290" i="7"/>
  <c r="O289" i="7"/>
  <c r="O288" i="7"/>
  <c r="O287" i="7"/>
  <c r="O286" i="7"/>
  <c r="O285" i="7"/>
  <c r="O284" i="7"/>
  <c r="O283" i="7"/>
  <c r="O282" i="7"/>
  <c r="O281" i="7"/>
  <c r="O280" i="7"/>
  <c r="O279" i="7"/>
  <c r="O278" i="7"/>
  <c r="O277" i="7"/>
  <c r="O276" i="7"/>
  <c r="O275" i="7"/>
  <c r="O274" i="7"/>
  <c r="O273" i="7"/>
  <c r="O272" i="7"/>
  <c r="T37" i="7" s="1"/>
  <c r="O271" i="7"/>
  <c r="Q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Q254" i="7"/>
  <c r="O253" i="7"/>
  <c r="O252" i="7"/>
  <c r="O251" i="7"/>
  <c r="O250" i="7"/>
  <c r="O249" i="7"/>
  <c r="O248" i="7"/>
  <c r="O247" i="7"/>
  <c r="O246" i="7"/>
  <c r="O245" i="7"/>
  <c r="O244" i="7"/>
  <c r="O243" i="7"/>
  <c r="O242" i="7"/>
  <c r="O241" i="7"/>
  <c r="O240" i="7"/>
  <c r="O239" i="7"/>
  <c r="O238" i="7"/>
  <c r="O237" i="7"/>
  <c r="O236" i="7"/>
  <c r="O235" i="7"/>
  <c r="Q233" i="7"/>
  <c r="O232" i="7"/>
  <c r="O231" i="7"/>
  <c r="O230" i="7"/>
  <c r="O229" i="7"/>
  <c r="O228" i="7"/>
  <c r="O227" i="7"/>
  <c r="O226" i="7"/>
  <c r="O225" i="7"/>
  <c r="O224" i="7"/>
  <c r="O223" i="7"/>
  <c r="O222" i="7"/>
  <c r="O221" i="7"/>
  <c r="O220" i="7"/>
  <c r="O219" i="7"/>
  <c r="O218" i="7"/>
  <c r="O217" i="7"/>
  <c r="Q215" i="7"/>
  <c r="O214" i="7"/>
  <c r="O213" i="7"/>
  <c r="O212" i="7"/>
  <c r="O211" i="7"/>
  <c r="O210" i="7"/>
  <c r="O209" i="7"/>
  <c r="O208" i="7"/>
  <c r="O207" i="7"/>
  <c r="O206" i="7"/>
  <c r="O205" i="7"/>
  <c r="O204" i="7"/>
  <c r="O203" i="7"/>
  <c r="O202" i="7"/>
  <c r="O201" i="7"/>
  <c r="O200" i="7"/>
  <c r="Q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Q182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Q164" i="7"/>
  <c r="O163" i="7"/>
  <c r="O162" i="7"/>
  <c r="O161" i="7"/>
  <c r="O160" i="7"/>
  <c r="O159" i="7"/>
  <c r="O158" i="7"/>
  <c r="O157" i="7"/>
  <c r="O156" i="7"/>
  <c r="O155" i="7"/>
  <c r="O154" i="7"/>
  <c r="T19" i="7" s="1"/>
  <c r="Q152" i="7"/>
  <c r="O151" i="7"/>
  <c r="O150" i="7"/>
  <c r="O149" i="7"/>
  <c r="O148" i="7"/>
  <c r="O147" i="7"/>
  <c r="O146" i="7"/>
  <c r="O145" i="7"/>
  <c r="O144" i="7"/>
  <c r="O143" i="7"/>
  <c r="O142" i="7"/>
  <c r="T28" i="7" s="1"/>
  <c r="O141" i="7"/>
  <c r="T21" i="7" s="1"/>
  <c r="O140" i="7"/>
  <c r="T20" i="7" s="1"/>
  <c r="O139" i="7"/>
  <c r="O138" i="7"/>
  <c r="Q136" i="7"/>
  <c r="O135" i="7"/>
  <c r="O134" i="7"/>
  <c r="O133" i="7"/>
  <c r="O132" i="7"/>
  <c r="O131" i="7"/>
  <c r="O130" i="7"/>
  <c r="O129" i="7"/>
  <c r="O128" i="7"/>
  <c r="O127" i="7"/>
  <c r="O126" i="7"/>
  <c r="O125" i="7"/>
  <c r="T17" i="7" s="1"/>
  <c r="O124" i="7"/>
  <c r="O123" i="7"/>
  <c r="O122" i="7"/>
  <c r="Q120" i="7"/>
  <c r="O119" i="7"/>
  <c r="O118" i="7"/>
  <c r="O117" i="7"/>
  <c r="O116" i="7"/>
  <c r="O115" i="7"/>
  <c r="O114" i="7"/>
  <c r="O113" i="7"/>
  <c r="O112" i="7"/>
  <c r="O111" i="7"/>
  <c r="O110" i="7"/>
  <c r="O109" i="7"/>
  <c r="O108" i="7"/>
  <c r="O107" i="7"/>
  <c r="O106" i="7"/>
  <c r="Q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O89" i="7"/>
  <c r="O88" i="7"/>
  <c r="O87" i="7"/>
  <c r="O86" i="7"/>
  <c r="T34" i="7" s="1"/>
  <c r="O85" i="7"/>
  <c r="Q83" i="7"/>
  <c r="O82" i="7"/>
  <c r="O81" i="7"/>
  <c r="O80" i="7"/>
  <c r="O79" i="7"/>
  <c r="O78" i="7"/>
  <c r="O77" i="7"/>
  <c r="O76" i="7"/>
  <c r="O75" i="7"/>
  <c r="O74" i="7"/>
  <c r="O73" i="7"/>
  <c r="O72" i="7"/>
  <c r="O71" i="7"/>
  <c r="O70" i="7"/>
  <c r="O69" i="7"/>
  <c r="O68" i="7"/>
  <c r="O67" i="7"/>
  <c r="O66" i="7"/>
  <c r="O65" i="7"/>
  <c r="O64" i="7"/>
  <c r="O63" i="7"/>
  <c r="Q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Q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Q17" i="7"/>
  <c r="O16" i="7"/>
  <c r="O15" i="7"/>
  <c r="O14" i="7"/>
  <c r="O13" i="7"/>
  <c r="O12" i="7"/>
  <c r="O11" i="7"/>
  <c r="O10" i="7"/>
  <c r="O9" i="7"/>
  <c r="O8" i="7"/>
  <c r="Q6" i="7"/>
  <c r="B2" i="7"/>
  <c r="N53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O732" i="3"/>
  <c r="O744" i="3"/>
  <c r="O756" i="3"/>
  <c r="O768" i="3"/>
  <c r="N771" i="3"/>
  <c r="M771" i="3"/>
  <c r="L771" i="3"/>
  <c r="K771" i="3"/>
  <c r="J771" i="3"/>
  <c r="I771" i="3"/>
  <c r="H771" i="3"/>
  <c r="G771" i="3"/>
  <c r="F771" i="3"/>
  <c r="O16" i="3"/>
  <c r="O15" i="3"/>
  <c r="O14" i="3"/>
  <c r="O13" i="3"/>
  <c r="O12" i="3"/>
  <c r="O11" i="3"/>
  <c r="O10" i="3"/>
  <c r="O9" i="3"/>
  <c r="O8" i="3"/>
  <c r="Q6" i="3"/>
  <c r="O767" i="3"/>
  <c r="O766" i="3"/>
  <c r="O765" i="3"/>
  <c r="O764" i="3"/>
  <c r="O763" i="3"/>
  <c r="O762" i="3"/>
  <c r="O761" i="3"/>
  <c r="O760" i="3"/>
  <c r="O759" i="3"/>
  <c r="Q757" i="3"/>
  <c r="O755" i="3"/>
  <c r="O754" i="3"/>
  <c r="O753" i="3"/>
  <c r="O752" i="3"/>
  <c r="O751" i="3"/>
  <c r="O750" i="3"/>
  <c r="O749" i="3"/>
  <c r="O748" i="3"/>
  <c r="O747" i="3"/>
  <c r="Q745" i="3"/>
  <c r="O743" i="3"/>
  <c r="O742" i="3"/>
  <c r="O741" i="3"/>
  <c r="O740" i="3"/>
  <c r="O739" i="3"/>
  <c r="O738" i="3"/>
  <c r="O737" i="3"/>
  <c r="O736" i="3"/>
  <c r="O735" i="3"/>
  <c r="Q733" i="3"/>
  <c r="T22" i="7" l="1"/>
  <c r="T41" i="7"/>
  <c r="T16" i="5"/>
  <c r="E111" i="1" s="1"/>
  <c r="T11" i="7"/>
  <c r="T9" i="5"/>
  <c r="D111" i="1" s="1"/>
  <c r="T16" i="7"/>
  <c r="T30" i="6"/>
  <c r="T18" i="6"/>
  <c r="F112" i="1" s="1"/>
  <c r="P39" i="5"/>
  <c r="H9" i="1" s="1"/>
  <c r="P624" i="9"/>
  <c r="I43" i="1" s="1"/>
  <c r="P745" i="9"/>
  <c r="I51" i="1" s="1"/>
  <c r="T28" i="6"/>
  <c r="P448" i="6"/>
  <c r="J32" i="1" s="1"/>
  <c r="P120" i="6"/>
  <c r="J13" i="1" s="1"/>
  <c r="T19" i="5"/>
  <c r="P104" i="6"/>
  <c r="J12" i="1" s="1"/>
  <c r="P83" i="6"/>
  <c r="J11" i="1" s="1"/>
  <c r="T12" i="5"/>
  <c r="T38" i="7"/>
  <c r="T36" i="7"/>
  <c r="T13" i="8"/>
  <c r="T23" i="4"/>
  <c r="T16" i="10"/>
  <c r="T25" i="4"/>
  <c r="T40" i="7"/>
  <c r="T11" i="8"/>
  <c r="D108" i="1" s="1"/>
  <c r="T31" i="7"/>
  <c r="T9" i="7"/>
  <c r="T22" i="8"/>
  <c r="T41" i="8"/>
  <c r="T25" i="5"/>
  <c r="P408" i="5"/>
  <c r="H29" i="1" s="1"/>
  <c r="P120" i="5"/>
  <c r="H13" i="1" s="1"/>
  <c r="P164" i="5"/>
  <c r="H16" i="1" s="1"/>
  <c r="P392" i="5"/>
  <c r="H28" i="1" s="1"/>
  <c r="P560" i="5"/>
  <c r="H40" i="1" s="1"/>
  <c r="P624" i="5"/>
  <c r="H43" i="1" s="1"/>
  <c r="P666" i="5"/>
  <c r="H45" i="1" s="1"/>
  <c r="P683" i="5"/>
  <c r="H46" i="1" s="1"/>
  <c r="P721" i="5"/>
  <c r="H49" i="1" s="1"/>
  <c r="T15" i="9"/>
  <c r="F107" i="1" s="1"/>
  <c r="T15" i="10"/>
  <c r="T16" i="8"/>
  <c r="T32" i="8"/>
  <c r="P350" i="8"/>
  <c r="E26" i="1" s="1"/>
  <c r="P448" i="8"/>
  <c r="E32" i="1" s="1"/>
  <c r="Q770" i="8"/>
  <c r="P17" i="8"/>
  <c r="E8" i="1" s="1"/>
  <c r="P83" i="8"/>
  <c r="E11" i="1" s="1"/>
  <c r="P392" i="8"/>
  <c r="E28" i="1" s="1"/>
  <c r="P624" i="8"/>
  <c r="E43" i="1" s="1"/>
  <c r="P481" i="8"/>
  <c r="E35" i="1" s="1"/>
  <c r="P584" i="7"/>
  <c r="D41" i="1" s="1"/>
  <c r="T37" i="10"/>
  <c r="T10" i="7"/>
  <c r="P61" i="4"/>
  <c r="G10" i="1" s="1"/>
  <c r="P392" i="4"/>
  <c r="G28" i="1" s="1"/>
  <c r="P61" i="9"/>
  <c r="I10" i="1" s="1"/>
  <c r="P448" i="9"/>
  <c r="I32" i="1" s="1"/>
  <c r="P560" i="9"/>
  <c r="I40" i="1" s="1"/>
  <c r="P17" i="9"/>
  <c r="I8" i="1" s="1"/>
  <c r="P39" i="9"/>
  <c r="I9" i="1" s="1"/>
  <c r="P164" i="9"/>
  <c r="I16" i="1" s="1"/>
  <c r="P182" i="9"/>
  <c r="I17" i="1" s="1"/>
  <c r="P392" i="9"/>
  <c r="I28" i="1" s="1"/>
  <c r="Q770" i="9"/>
  <c r="T35" i="10"/>
  <c r="T9" i="10"/>
  <c r="F109" i="1" s="1"/>
  <c r="T27" i="7"/>
  <c r="P605" i="7"/>
  <c r="D42" i="1" s="1"/>
  <c r="T36" i="10"/>
  <c r="P6" i="10"/>
  <c r="F7" i="1" s="1"/>
  <c r="P120" i="10"/>
  <c r="F13" i="1" s="1"/>
  <c r="P269" i="10"/>
  <c r="F22" i="1" s="1"/>
  <c r="P407" i="10"/>
  <c r="F29" i="1" s="1"/>
  <c r="P410" i="7"/>
  <c r="D29" i="1" s="1"/>
  <c r="P394" i="7"/>
  <c r="D28" i="1" s="1"/>
  <c r="P152" i="7"/>
  <c r="D15" i="1" s="1"/>
  <c r="P494" i="7"/>
  <c r="D36" i="1" s="1"/>
  <c r="P492" i="6"/>
  <c r="J36" i="1" s="1"/>
  <c r="P582" i="6"/>
  <c r="J41" i="1" s="1"/>
  <c r="P603" i="6"/>
  <c r="J42" i="1" s="1"/>
  <c r="P624" i="6"/>
  <c r="J43" i="1" s="1"/>
  <c r="P39" i="6"/>
  <c r="J9" i="1" s="1"/>
  <c r="O771" i="6"/>
  <c r="P2" i="6" s="1"/>
  <c r="V11" i="1" s="1"/>
  <c r="P424" i="6"/>
  <c r="J30" i="1" s="1"/>
  <c r="P437" i="6"/>
  <c r="J31" i="1" s="1"/>
  <c r="P459" i="6"/>
  <c r="J33" i="1" s="1"/>
  <c r="P164" i="6"/>
  <c r="J16" i="1" s="1"/>
  <c r="P198" i="6"/>
  <c r="J18" i="1" s="1"/>
  <c r="P215" i="6"/>
  <c r="J19" i="1" s="1"/>
  <c r="P269" i="6"/>
  <c r="J22" i="1" s="1"/>
  <c r="P350" i="6"/>
  <c r="J26" i="1" s="1"/>
  <c r="P371" i="6"/>
  <c r="J27" i="1" s="1"/>
  <c r="P83" i="5"/>
  <c r="H11" i="1" s="1"/>
  <c r="P152" i="5"/>
  <c r="H15" i="1" s="1"/>
  <c r="P61" i="5"/>
  <c r="H10" i="1" s="1"/>
  <c r="P448" i="5"/>
  <c r="H32" i="1" s="1"/>
  <c r="P470" i="5"/>
  <c r="H34" i="1" s="1"/>
  <c r="P492" i="5"/>
  <c r="H36" i="1" s="1"/>
  <c r="P17" i="5"/>
  <c r="H8" i="1" s="1"/>
  <c r="P293" i="5"/>
  <c r="H23" i="1" s="1"/>
  <c r="P39" i="4"/>
  <c r="G9" i="1" s="1"/>
  <c r="P152" i="4"/>
  <c r="G15" i="1" s="1"/>
  <c r="P182" i="4"/>
  <c r="G17" i="1" s="1"/>
  <c r="P254" i="4"/>
  <c r="G21" i="1" s="1"/>
  <c r="P560" i="4"/>
  <c r="G40" i="1" s="1"/>
  <c r="P582" i="4"/>
  <c r="G41" i="1" s="1"/>
  <c r="P603" i="4"/>
  <c r="G42" i="1" s="1"/>
  <c r="P624" i="4"/>
  <c r="G43" i="1" s="1"/>
  <c r="P6" i="4"/>
  <c r="G7" i="1" s="1"/>
  <c r="P136" i="4"/>
  <c r="G14" i="1" s="1"/>
  <c r="P492" i="4"/>
  <c r="G36" i="1" s="1"/>
  <c r="P507" i="4"/>
  <c r="G37" i="1" s="1"/>
  <c r="P83" i="4"/>
  <c r="G11" i="1" s="1"/>
  <c r="P120" i="4"/>
  <c r="G13" i="1" s="1"/>
  <c r="P424" i="4"/>
  <c r="G30" i="1" s="1"/>
  <c r="P437" i="4"/>
  <c r="G31" i="1" s="1"/>
  <c r="P481" i="4"/>
  <c r="G35" i="1" s="1"/>
  <c r="P699" i="4"/>
  <c r="G47" i="1" s="1"/>
  <c r="P733" i="4"/>
  <c r="G50" i="1" s="1"/>
  <c r="P83" i="10"/>
  <c r="F11" i="1" s="1"/>
  <c r="P17" i="10"/>
  <c r="F8" i="1" s="1"/>
  <c r="P39" i="10"/>
  <c r="F9" i="1" s="1"/>
  <c r="P136" i="10"/>
  <c r="F14" i="1" s="1"/>
  <c r="P423" i="10"/>
  <c r="F30" i="1" s="1"/>
  <c r="P623" i="10"/>
  <c r="F43" i="1" s="1"/>
  <c r="P682" i="10"/>
  <c r="F46" i="1" s="1"/>
  <c r="P709" i="10"/>
  <c r="F48" i="1" s="1"/>
  <c r="P744" i="10"/>
  <c r="F51" i="1" s="1"/>
  <c r="P61" i="10"/>
  <c r="F10" i="1" s="1"/>
  <c r="P164" i="10"/>
  <c r="F16" i="1" s="1"/>
  <c r="P491" i="10"/>
  <c r="F36" i="1" s="1"/>
  <c r="P517" i="10"/>
  <c r="F38" i="1" s="1"/>
  <c r="P559" i="10"/>
  <c r="F40" i="1" s="1"/>
  <c r="P152" i="10"/>
  <c r="F15" i="1" s="1"/>
  <c r="P6" i="8"/>
  <c r="E7" i="1" s="1"/>
  <c r="P164" i="8"/>
  <c r="E16" i="1" s="1"/>
  <c r="P182" i="8"/>
  <c r="E17" i="1" s="1"/>
  <c r="P215" i="8"/>
  <c r="E19" i="1" s="1"/>
  <c r="P233" i="8"/>
  <c r="E20" i="1" s="1"/>
  <c r="P254" i="8"/>
  <c r="E21" i="1" s="1"/>
  <c r="P305" i="8"/>
  <c r="E24" i="1" s="1"/>
  <c r="P39" i="8"/>
  <c r="E9" i="1" s="1"/>
  <c r="P61" i="8"/>
  <c r="E10" i="1" s="1"/>
  <c r="P152" i="8"/>
  <c r="E15" i="1" s="1"/>
  <c r="P492" i="8"/>
  <c r="E36" i="1" s="1"/>
  <c r="P560" i="8"/>
  <c r="E40" i="1" s="1"/>
  <c r="P733" i="8"/>
  <c r="E50" i="1" s="1"/>
  <c r="P120" i="8"/>
  <c r="E13" i="1" s="1"/>
  <c r="P424" i="8"/>
  <c r="E30" i="1" s="1"/>
  <c r="P437" i="8"/>
  <c r="E31" i="1" s="1"/>
  <c r="P539" i="8"/>
  <c r="E39" i="1" s="1"/>
  <c r="P6" i="9"/>
  <c r="I7" i="1" s="1"/>
  <c r="P152" i="9"/>
  <c r="I15" i="1" s="1"/>
  <c r="P305" i="9"/>
  <c r="I24" i="1" s="1"/>
  <c r="P327" i="9"/>
  <c r="I25" i="1" s="1"/>
  <c r="P492" i="9"/>
  <c r="I36" i="1" s="1"/>
  <c r="P136" i="9"/>
  <c r="I14" i="1" s="1"/>
  <c r="P424" i="9"/>
  <c r="I30" i="1" s="1"/>
  <c r="P437" i="9"/>
  <c r="I31" i="1" s="1"/>
  <c r="P459" i="9"/>
  <c r="I33" i="1" s="1"/>
  <c r="P83" i="9"/>
  <c r="I11" i="1" s="1"/>
  <c r="P408" i="9"/>
  <c r="I29" i="1" s="1"/>
  <c r="P17" i="7"/>
  <c r="D8" i="1" s="1"/>
  <c r="P39" i="7"/>
  <c r="D9" i="1" s="1"/>
  <c r="P136" i="7"/>
  <c r="D14" i="1" s="1"/>
  <c r="P450" i="7"/>
  <c r="D32" i="1" s="1"/>
  <c r="P483" i="7"/>
  <c r="D35" i="1" s="1"/>
  <c r="P509" i="7"/>
  <c r="D37" i="1" s="1"/>
  <c r="P120" i="7"/>
  <c r="D13" i="1" s="1"/>
  <c r="P426" i="7"/>
  <c r="D30" i="1" s="1"/>
  <c r="P61" i="7"/>
  <c r="D10" i="1" s="1"/>
  <c r="P83" i="7"/>
  <c r="D11" i="1" s="1"/>
  <c r="P164" i="7"/>
  <c r="D16" i="1" s="1"/>
  <c r="P293" i="7"/>
  <c r="D23" i="1" s="1"/>
  <c r="P562" i="7"/>
  <c r="D40" i="1" s="1"/>
  <c r="P626" i="7"/>
  <c r="D43" i="1" s="1"/>
  <c r="P701" i="7"/>
  <c r="D47" i="1" s="1"/>
  <c r="P735" i="7"/>
  <c r="D50" i="1" s="1"/>
  <c r="P699" i="6"/>
  <c r="J47" i="1" s="1"/>
  <c r="P254" i="6"/>
  <c r="J21" i="1" s="1"/>
  <c r="P408" i="6"/>
  <c r="J29" i="1" s="1"/>
  <c r="P683" i="6"/>
  <c r="J46" i="1" s="1"/>
  <c r="P721" i="6"/>
  <c r="J49" i="1" s="1"/>
  <c r="P17" i="6"/>
  <c r="J8" i="1" s="1"/>
  <c r="P152" i="6"/>
  <c r="J15" i="1" s="1"/>
  <c r="P233" i="6"/>
  <c r="J20" i="1" s="1"/>
  <c r="P305" i="6"/>
  <c r="J24" i="1" s="1"/>
  <c r="P327" i="6"/>
  <c r="J25" i="1" s="1"/>
  <c r="P392" i="6"/>
  <c r="J28" i="1" s="1"/>
  <c r="P470" i="6"/>
  <c r="J34" i="1" s="1"/>
  <c r="P645" i="6"/>
  <c r="J44" i="1" s="1"/>
  <c r="P710" i="6"/>
  <c r="J48" i="1" s="1"/>
  <c r="P757" i="6"/>
  <c r="J52" i="1" s="1"/>
  <c r="Q770" i="6"/>
  <c r="P61" i="6"/>
  <c r="J10" i="1" s="1"/>
  <c r="P182" i="6"/>
  <c r="J17" i="1" s="1"/>
  <c r="P481" i="6"/>
  <c r="J35" i="1" s="1"/>
  <c r="P507" i="6"/>
  <c r="J37" i="1" s="1"/>
  <c r="P560" i="6"/>
  <c r="J40" i="1" s="1"/>
  <c r="P666" i="6"/>
  <c r="J45" i="1" s="1"/>
  <c r="P136" i="6"/>
  <c r="J14" i="1" s="1"/>
  <c r="P293" i="6"/>
  <c r="J23" i="1" s="1"/>
  <c r="P518" i="6"/>
  <c r="J38" i="1" s="1"/>
  <c r="P539" i="6"/>
  <c r="J39" i="1" s="1"/>
  <c r="P745" i="6"/>
  <c r="J51" i="1" s="1"/>
  <c r="P293" i="9"/>
  <c r="I23" i="1" s="1"/>
  <c r="P481" i="9"/>
  <c r="I35" i="1" s="1"/>
  <c r="P507" i="9"/>
  <c r="I37" i="1" s="1"/>
  <c r="P582" i="9"/>
  <c r="I41" i="1" s="1"/>
  <c r="P603" i="9"/>
  <c r="I42" i="1" s="1"/>
  <c r="P699" i="9"/>
  <c r="I47" i="1" s="1"/>
  <c r="P733" i="9"/>
  <c r="I50" i="1" s="1"/>
  <c r="O771" i="9"/>
  <c r="P2" i="9" s="1"/>
  <c r="V6" i="1" s="1"/>
  <c r="P198" i="9"/>
  <c r="I18" i="1" s="1"/>
  <c r="P215" i="9"/>
  <c r="I19" i="1" s="1"/>
  <c r="P269" i="9"/>
  <c r="I22" i="1" s="1"/>
  <c r="P350" i="9"/>
  <c r="I26" i="1" s="1"/>
  <c r="P371" i="9"/>
  <c r="I27" i="1" s="1"/>
  <c r="P470" i="9"/>
  <c r="I34" i="1" s="1"/>
  <c r="P666" i="9"/>
  <c r="I45" i="1" s="1"/>
  <c r="P683" i="9"/>
  <c r="I46" i="1" s="1"/>
  <c r="P721" i="9"/>
  <c r="I49" i="1" s="1"/>
  <c r="P254" i="9"/>
  <c r="I21" i="1" s="1"/>
  <c r="P518" i="9"/>
  <c r="I38" i="1" s="1"/>
  <c r="P539" i="9"/>
  <c r="I39" i="1" s="1"/>
  <c r="P645" i="9"/>
  <c r="I44" i="1" s="1"/>
  <c r="P710" i="9"/>
  <c r="I48" i="1" s="1"/>
  <c r="P757" i="9"/>
  <c r="I52" i="1" s="1"/>
  <c r="P104" i="9"/>
  <c r="I12" i="1" s="1"/>
  <c r="P120" i="9"/>
  <c r="I13" i="1" s="1"/>
  <c r="P233" i="9"/>
  <c r="I20" i="1" s="1"/>
  <c r="O771" i="5"/>
  <c r="P2" i="5" s="1"/>
  <c r="V10" i="1" s="1"/>
  <c r="P198" i="5"/>
  <c r="H18" i="1" s="1"/>
  <c r="P215" i="5"/>
  <c r="H19" i="1" s="1"/>
  <c r="P269" i="5"/>
  <c r="H22" i="1" s="1"/>
  <c r="P350" i="5"/>
  <c r="H26" i="1" s="1"/>
  <c r="P371" i="5"/>
  <c r="H27" i="1" s="1"/>
  <c r="P518" i="5"/>
  <c r="H38" i="1" s="1"/>
  <c r="P539" i="5"/>
  <c r="H39" i="1" s="1"/>
  <c r="P645" i="5"/>
  <c r="H44" i="1" s="1"/>
  <c r="P710" i="5"/>
  <c r="H48" i="1" s="1"/>
  <c r="P757" i="5"/>
  <c r="H52" i="1" s="1"/>
  <c r="P182" i="5"/>
  <c r="H17" i="1" s="1"/>
  <c r="P254" i="5"/>
  <c r="H21" i="1" s="1"/>
  <c r="P437" i="5"/>
  <c r="H31" i="1" s="1"/>
  <c r="P459" i="5"/>
  <c r="H33" i="1" s="1"/>
  <c r="P745" i="5"/>
  <c r="H51" i="1" s="1"/>
  <c r="Q770" i="5"/>
  <c r="P104" i="5"/>
  <c r="H12" i="1" s="1"/>
  <c r="P136" i="5"/>
  <c r="H14" i="1" s="1"/>
  <c r="P233" i="5"/>
  <c r="H20" i="1" s="1"/>
  <c r="P305" i="5"/>
  <c r="H24" i="1" s="1"/>
  <c r="P327" i="5"/>
  <c r="H25" i="1" s="1"/>
  <c r="P424" i="5"/>
  <c r="H30" i="1" s="1"/>
  <c r="P481" i="5"/>
  <c r="H35" i="1" s="1"/>
  <c r="P507" i="5"/>
  <c r="H37" i="1" s="1"/>
  <c r="P582" i="5"/>
  <c r="H41" i="1" s="1"/>
  <c r="P603" i="5"/>
  <c r="H42" i="1" s="1"/>
  <c r="P699" i="5"/>
  <c r="H47" i="1" s="1"/>
  <c r="P733" i="5"/>
  <c r="H50" i="1" s="1"/>
  <c r="P164" i="4"/>
  <c r="G16" i="1" s="1"/>
  <c r="P233" i="4"/>
  <c r="G20" i="1" s="1"/>
  <c r="P408" i="4"/>
  <c r="G29" i="1" s="1"/>
  <c r="P470" i="4"/>
  <c r="G34" i="1" s="1"/>
  <c r="P666" i="4"/>
  <c r="G45" i="1" s="1"/>
  <c r="P683" i="4"/>
  <c r="G46" i="1" s="1"/>
  <c r="P721" i="4"/>
  <c r="G49" i="1" s="1"/>
  <c r="P293" i="4"/>
  <c r="G23" i="1" s="1"/>
  <c r="P518" i="4"/>
  <c r="G38" i="1" s="1"/>
  <c r="P539" i="4"/>
  <c r="G39" i="1" s="1"/>
  <c r="P645" i="4"/>
  <c r="G44" i="1" s="1"/>
  <c r="P710" i="4"/>
  <c r="G48" i="1" s="1"/>
  <c r="P757" i="4"/>
  <c r="G52" i="1" s="1"/>
  <c r="Q770" i="4"/>
  <c r="P104" i="4"/>
  <c r="G12" i="1" s="1"/>
  <c r="P305" i="4"/>
  <c r="G24" i="1" s="1"/>
  <c r="P327" i="4"/>
  <c r="G25" i="1" s="1"/>
  <c r="O771" i="4"/>
  <c r="P2" i="4" s="1"/>
  <c r="V9" i="1" s="1"/>
  <c r="P198" i="4"/>
  <c r="G18" i="1" s="1"/>
  <c r="P215" i="4"/>
  <c r="G19" i="1" s="1"/>
  <c r="P269" i="4"/>
  <c r="G22" i="1" s="1"/>
  <c r="P350" i="4"/>
  <c r="G26" i="1" s="1"/>
  <c r="P371" i="4"/>
  <c r="G27" i="1" s="1"/>
  <c r="P448" i="4"/>
  <c r="G32" i="1" s="1"/>
  <c r="P459" i="4"/>
  <c r="G33" i="1" s="1"/>
  <c r="P745" i="4"/>
  <c r="G51" i="1" s="1"/>
  <c r="P538" i="10"/>
  <c r="F39" i="1" s="1"/>
  <c r="Q769" i="10"/>
  <c r="P104" i="10"/>
  <c r="F12" i="1" s="1"/>
  <c r="P182" i="10"/>
  <c r="F17" i="1" s="1"/>
  <c r="P215" i="10"/>
  <c r="F19" i="1" s="1"/>
  <c r="P233" i="10"/>
  <c r="F20" i="1" s="1"/>
  <c r="P254" i="10"/>
  <c r="F21" i="1" s="1"/>
  <c r="P305" i="10"/>
  <c r="F24" i="1" s="1"/>
  <c r="P370" i="10"/>
  <c r="F27" i="1" s="1"/>
  <c r="P458" i="10"/>
  <c r="F33" i="1" s="1"/>
  <c r="P581" i="10"/>
  <c r="F41" i="1" s="1"/>
  <c r="P720" i="10"/>
  <c r="F49" i="1" s="1"/>
  <c r="P198" i="10"/>
  <c r="F18" i="1" s="1"/>
  <c r="P349" i="10"/>
  <c r="F26" i="1" s="1"/>
  <c r="P436" i="10"/>
  <c r="F31" i="1" s="1"/>
  <c r="P447" i="10"/>
  <c r="F32" i="1" s="1"/>
  <c r="P480" i="10"/>
  <c r="F35" i="1" s="1"/>
  <c r="P732" i="10"/>
  <c r="F50" i="1" s="1"/>
  <c r="P293" i="10"/>
  <c r="F23" i="1" s="1"/>
  <c r="P391" i="10"/>
  <c r="F28" i="1" s="1"/>
  <c r="P469" i="10"/>
  <c r="F34" i="1" s="1"/>
  <c r="P506" i="10"/>
  <c r="F37" i="1" s="1"/>
  <c r="P602" i="10"/>
  <c r="F42" i="1" s="1"/>
  <c r="P644" i="10"/>
  <c r="F44" i="1" s="1"/>
  <c r="P665" i="10"/>
  <c r="F45" i="1" s="1"/>
  <c r="P698" i="10"/>
  <c r="F47" i="1" s="1"/>
  <c r="P756" i="10"/>
  <c r="F52" i="1" s="1"/>
  <c r="P104" i="8"/>
  <c r="E12" i="1" s="1"/>
  <c r="P136" i="8"/>
  <c r="E14" i="1" s="1"/>
  <c r="P293" i="8"/>
  <c r="E23" i="1" s="1"/>
  <c r="P408" i="8"/>
  <c r="E29" i="1" s="1"/>
  <c r="P459" i="8"/>
  <c r="E33" i="1" s="1"/>
  <c r="P582" i="8"/>
  <c r="E41" i="1" s="1"/>
  <c r="P721" i="8"/>
  <c r="E49" i="1" s="1"/>
  <c r="P269" i="8"/>
  <c r="E22" i="1" s="1"/>
  <c r="P327" i="8"/>
  <c r="E25" i="1" s="1"/>
  <c r="P470" i="8"/>
  <c r="E34" i="1" s="1"/>
  <c r="P507" i="8"/>
  <c r="E37" i="1" s="1"/>
  <c r="P603" i="8"/>
  <c r="E42" i="1" s="1"/>
  <c r="P645" i="8"/>
  <c r="E44" i="1" s="1"/>
  <c r="P666" i="8"/>
  <c r="E45" i="1" s="1"/>
  <c r="P699" i="8"/>
  <c r="E47" i="1" s="1"/>
  <c r="P757" i="8"/>
  <c r="E52" i="1" s="1"/>
  <c r="O771" i="8"/>
  <c r="P2" i="8" s="1"/>
  <c r="V7" i="1" s="1"/>
  <c r="P198" i="8"/>
  <c r="E18" i="1" s="1"/>
  <c r="P518" i="8"/>
  <c r="E38" i="1" s="1"/>
  <c r="P683" i="8"/>
  <c r="E46" i="1" s="1"/>
  <c r="P710" i="8"/>
  <c r="E48" i="1" s="1"/>
  <c r="P745" i="8"/>
  <c r="E51" i="1" s="1"/>
  <c r="P371" i="8"/>
  <c r="E27" i="1" s="1"/>
  <c r="P6" i="7"/>
  <c r="D7" i="1" s="1"/>
  <c r="P198" i="7"/>
  <c r="D18" i="1" s="1"/>
  <c r="P215" i="7"/>
  <c r="D19" i="1" s="1"/>
  <c r="P269" i="7"/>
  <c r="D22" i="1" s="1"/>
  <c r="P352" i="7"/>
  <c r="D26" i="1" s="1"/>
  <c r="P373" i="7"/>
  <c r="D27" i="1" s="1"/>
  <c r="P472" i="7"/>
  <c r="D34" i="1" s="1"/>
  <c r="P668" i="7"/>
  <c r="D45" i="1" s="1"/>
  <c r="P685" i="7"/>
  <c r="D46" i="1" s="1"/>
  <c r="P723" i="7"/>
  <c r="D49" i="1" s="1"/>
  <c r="Q772" i="7"/>
  <c r="P104" i="7"/>
  <c r="D12" i="1" s="1"/>
  <c r="P182" i="7"/>
  <c r="D17" i="1" s="1"/>
  <c r="P254" i="7"/>
  <c r="D21" i="1" s="1"/>
  <c r="P520" i="7"/>
  <c r="D38" i="1" s="1"/>
  <c r="P541" i="7"/>
  <c r="D39" i="1" s="1"/>
  <c r="P647" i="7"/>
  <c r="D44" i="1" s="1"/>
  <c r="P712" i="7"/>
  <c r="D48" i="1" s="1"/>
  <c r="P759" i="7"/>
  <c r="D52" i="1" s="1"/>
  <c r="P233" i="7"/>
  <c r="D20" i="1" s="1"/>
  <c r="P307" i="7"/>
  <c r="D24" i="1" s="1"/>
  <c r="P329" i="7"/>
  <c r="D25" i="1" s="1"/>
  <c r="P439" i="7"/>
  <c r="D31" i="1" s="1"/>
  <c r="P461" i="7"/>
  <c r="D33" i="1" s="1"/>
  <c r="P747" i="7"/>
  <c r="D51" i="1" s="1"/>
  <c r="P6" i="6"/>
  <c r="J7" i="1" s="1"/>
  <c r="P6" i="5"/>
  <c r="H7" i="1" s="1"/>
  <c r="O773" i="7"/>
  <c r="P2" i="7" s="1"/>
  <c r="P6" i="3"/>
  <c r="C7" i="1" s="1"/>
  <c r="P757" i="3"/>
  <c r="P745" i="3"/>
  <c r="P733" i="3"/>
  <c r="E112" i="1" l="1"/>
  <c r="F111" i="1"/>
  <c r="F110" i="1"/>
  <c r="E106" i="1"/>
  <c r="F106" i="1"/>
  <c r="F108" i="1"/>
  <c r="E108" i="1"/>
  <c r="C52" i="1"/>
  <c r="K52" i="1" s="1"/>
  <c r="P52" i="1"/>
  <c r="Q52" i="1" s="1"/>
  <c r="C50" i="1"/>
  <c r="K50" i="1" s="1"/>
  <c r="P50" i="1"/>
  <c r="Q50" i="1" s="1"/>
  <c r="P51" i="1"/>
  <c r="Q51" i="1" s="1"/>
  <c r="C51" i="1"/>
  <c r="K51" i="1" s="1"/>
  <c r="P7" i="1"/>
  <c r="P101" i="1" l="1"/>
  <c r="R7" i="1" s="1"/>
  <c r="Q7" i="1"/>
  <c r="K7" i="1"/>
  <c r="O93" i="3" l="1"/>
  <c r="O92" i="3"/>
  <c r="O91" i="3"/>
  <c r="O90" i="3"/>
  <c r="O89" i="3"/>
  <c r="O680" i="3" l="1"/>
  <c r="O506" i="3"/>
  <c r="O505" i="3"/>
  <c r="O504" i="3"/>
  <c r="O503" i="3"/>
  <c r="O349" i="3"/>
  <c r="O348" i="3"/>
  <c r="O347" i="3"/>
  <c r="O346" i="3"/>
  <c r="O345" i="3"/>
  <c r="O344" i="3"/>
  <c r="O343" i="3"/>
  <c r="O342" i="3"/>
  <c r="O341" i="3"/>
  <c r="O340" i="3"/>
  <c r="O339" i="3"/>
  <c r="O338" i="3"/>
  <c r="O337" i="3"/>
  <c r="O336" i="3"/>
  <c r="O335" i="3"/>
  <c r="O334" i="3"/>
  <c r="O267" i="3"/>
  <c r="O266" i="3"/>
  <c r="O177" i="3"/>
  <c r="O176" i="3"/>
  <c r="O175" i="3"/>
  <c r="E53" i="1" l="1"/>
  <c r="G53" i="1"/>
  <c r="I53" i="1"/>
  <c r="J53" i="1" l="1"/>
  <c r="H53" i="1"/>
  <c r="D53" i="1"/>
  <c r="AC8" i="1" l="1"/>
  <c r="Q721" i="3" l="1"/>
  <c r="Q710" i="3"/>
  <c r="Q699" i="3"/>
  <c r="Q683" i="3"/>
  <c r="Q666" i="3"/>
  <c r="Q645" i="3"/>
  <c r="Q624" i="3"/>
  <c r="Q603" i="3"/>
  <c r="Q582" i="3"/>
  <c r="Q560" i="3"/>
  <c r="Q539" i="3"/>
  <c r="Q518" i="3"/>
  <c r="Q507" i="3"/>
  <c r="Q492" i="3"/>
  <c r="Q481" i="3"/>
  <c r="Q470" i="3"/>
  <c r="Q459" i="3"/>
  <c r="Q448" i="3"/>
  <c r="Q437" i="3"/>
  <c r="Q424" i="3"/>
  <c r="Q408" i="3"/>
  <c r="Q392" i="3"/>
  <c r="Q371" i="3"/>
  <c r="Q350" i="3"/>
  <c r="Q327" i="3"/>
  <c r="Q305" i="3"/>
  <c r="Q293" i="3"/>
  <c r="Q269" i="3"/>
  <c r="Q254" i="3"/>
  <c r="Q233" i="3"/>
  <c r="Q215" i="3"/>
  <c r="Q198" i="3"/>
  <c r="Q182" i="3"/>
  <c r="Q164" i="3"/>
  <c r="Q152" i="3"/>
  <c r="Q136" i="3"/>
  <c r="Q120" i="3"/>
  <c r="Q104" i="3"/>
  <c r="Q83" i="3"/>
  <c r="Q61" i="3"/>
  <c r="Q39" i="3"/>
  <c r="Q17" i="3"/>
  <c r="Q770" i="3" l="1"/>
  <c r="O579" i="3"/>
  <c r="O435" i="3" l="1"/>
  <c r="O434" i="3"/>
  <c r="O324" i="3" l="1"/>
  <c r="O301" i="3" l="1"/>
  <c r="O287" i="3" l="1"/>
  <c r="O286" i="3"/>
  <c r="O285" i="3"/>
  <c r="O284" i="3"/>
  <c r="O281" i="3"/>
  <c r="O280" i="3"/>
  <c r="O279" i="3"/>
  <c r="O278" i="3"/>
  <c r="O277" i="3"/>
  <c r="O276" i="3"/>
  <c r="O275" i="3"/>
  <c r="O230" i="3" l="1"/>
  <c r="O229" i="3"/>
  <c r="O174" i="3" l="1"/>
  <c r="O173" i="3"/>
  <c r="O172" i="3" l="1"/>
  <c r="O179" i="3"/>
  <c r="O170" i="3"/>
  <c r="O162" i="3" l="1"/>
  <c r="O502" i="3" l="1"/>
  <c r="O501" i="3"/>
  <c r="O500" i="3"/>
  <c r="O499" i="3"/>
  <c r="O498" i="3"/>
  <c r="O497" i="3"/>
  <c r="O496" i="3"/>
  <c r="O495" i="3"/>
  <c r="O494" i="3"/>
  <c r="P492" i="3" l="1"/>
  <c r="C36" i="1" s="1"/>
  <c r="K36" i="1" l="1"/>
  <c r="P36" i="1"/>
  <c r="O731" i="3" l="1"/>
  <c r="O730" i="3"/>
  <c r="O729" i="3"/>
  <c r="O728" i="3"/>
  <c r="O727" i="3"/>
  <c r="O726" i="3"/>
  <c r="O725" i="3"/>
  <c r="O724" i="3"/>
  <c r="O723" i="3"/>
  <c r="P721" i="3" l="1"/>
  <c r="C49" i="1" s="1"/>
  <c r="P49" i="1" l="1"/>
  <c r="K49" i="1"/>
  <c r="O265" i="3"/>
  <c r="O264" i="3"/>
  <c r="Q49" i="1" l="1"/>
  <c r="O213" i="3" l="1"/>
  <c r="O212" i="3"/>
  <c r="O211" i="3"/>
  <c r="O38" i="3" l="1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P17" i="3" l="1"/>
  <c r="C8" i="1" l="1"/>
  <c r="P8" i="1"/>
  <c r="K8" i="1" l="1"/>
  <c r="P102" i="1"/>
  <c r="R8" i="1" s="1"/>
  <c r="Q8" i="1"/>
  <c r="O178" i="3" l="1"/>
  <c r="O82" i="3"/>
  <c r="O72" i="3"/>
  <c r="O60" i="3"/>
  <c r="O50" i="3"/>
  <c r="O720" i="3" l="1"/>
  <c r="O719" i="3"/>
  <c r="O718" i="3"/>
  <c r="O717" i="3"/>
  <c r="O716" i="3"/>
  <c r="O715" i="3"/>
  <c r="O714" i="3"/>
  <c r="O713" i="3"/>
  <c r="T15" i="3" s="1"/>
  <c r="O712" i="3"/>
  <c r="O709" i="3"/>
  <c r="O708" i="3"/>
  <c r="O707" i="3"/>
  <c r="O706" i="3"/>
  <c r="O705" i="3"/>
  <c r="O704" i="3"/>
  <c r="O703" i="3"/>
  <c r="O702" i="3"/>
  <c r="O701" i="3"/>
  <c r="O698" i="3"/>
  <c r="O697" i="3"/>
  <c r="O696" i="3"/>
  <c r="O695" i="3"/>
  <c r="O694" i="3"/>
  <c r="O693" i="3"/>
  <c r="O692" i="3"/>
  <c r="O691" i="3"/>
  <c r="O690" i="3"/>
  <c r="O689" i="3"/>
  <c r="O688" i="3"/>
  <c r="O687" i="3"/>
  <c r="O686" i="3"/>
  <c r="O685" i="3"/>
  <c r="O682" i="3"/>
  <c r="O681" i="3"/>
  <c r="O679" i="3"/>
  <c r="O678" i="3"/>
  <c r="O677" i="3"/>
  <c r="O676" i="3"/>
  <c r="O675" i="3"/>
  <c r="O674" i="3"/>
  <c r="O673" i="3"/>
  <c r="O672" i="3"/>
  <c r="O671" i="3"/>
  <c r="O670" i="3"/>
  <c r="O669" i="3"/>
  <c r="O668" i="3"/>
  <c r="O665" i="3"/>
  <c r="O664" i="3"/>
  <c r="O663" i="3"/>
  <c r="O662" i="3"/>
  <c r="O661" i="3"/>
  <c r="O660" i="3"/>
  <c r="O659" i="3"/>
  <c r="O658" i="3"/>
  <c r="O657" i="3"/>
  <c r="O656" i="3"/>
  <c r="O637" i="3"/>
  <c r="O636" i="3"/>
  <c r="O635" i="3"/>
  <c r="O634" i="3"/>
  <c r="O633" i="3"/>
  <c r="O632" i="3"/>
  <c r="O631" i="3"/>
  <c r="O630" i="3"/>
  <c r="O629" i="3"/>
  <c r="O628" i="3"/>
  <c r="O627" i="3"/>
  <c r="O626" i="3"/>
  <c r="O623" i="3"/>
  <c r="O622" i="3"/>
  <c r="O621" i="3"/>
  <c r="O620" i="3"/>
  <c r="O619" i="3"/>
  <c r="O618" i="3"/>
  <c r="O617" i="3"/>
  <c r="O616" i="3"/>
  <c r="O615" i="3"/>
  <c r="O614" i="3"/>
  <c r="O613" i="3"/>
  <c r="O612" i="3"/>
  <c r="O611" i="3"/>
  <c r="O610" i="3"/>
  <c r="O609" i="3"/>
  <c r="O608" i="3"/>
  <c r="O607" i="3"/>
  <c r="O606" i="3"/>
  <c r="O605" i="3"/>
  <c r="O578" i="3"/>
  <c r="O577" i="3"/>
  <c r="O576" i="3"/>
  <c r="O575" i="3"/>
  <c r="O574" i="3"/>
  <c r="O573" i="3"/>
  <c r="O572" i="3"/>
  <c r="O571" i="3"/>
  <c r="O570" i="3"/>
  <c r="O569" i="3"/>
  <c r="O568" i="3"/>
  <c r="O567" i="3"/>
  <c r="O566" i="3"/>
  <c r="O565" i="3"/>
  <c r="O564" i="3"/>
  <c r="O563" i="3"/>
  <c r="O562" i="3"/>
  <c r="O559" i="3"/>
  <c r="O558" i="3"/>
  <c r="O557" i="3"/>
  <c r="O556" i="3"/>
  <c r="O555" i="3"/>
  <c r="O554" i="3"/>
  <c r="O553" i="3"/>
  <c r="O552" i="3"/>
  <c r="O551" i="3"/>
  <c r="O550" i="3"/>
  <c r="O549" i="3"/>
  <c r="O548" i="3"/>
  <c r="O547" i="3"/>
  <c r="O546" i="3"/>
  <c r="O545" i="3"/>
  <c r="O544" i="3"/>
  <c r="O543" i="3"/>
  <c r="O542" i="3"/>
  <c r="O541" i="3"/>
  <c r="O538" i="3"/>
  <c r="O537" i="3"/>
  <c r="O536" i="3"/>
  <c r="O535" i="3"/>
  <c r="O534" i="3"/>
  <c r="O533" i="3"/>
  <c r="O532" i="3"/>
  <c r="O531" i="3"/>
  <c r="O530" i="3"/>
  <c r="O529" i="3"/>
  <c r="O528" i="3"/>
  <c r="O527" i="3"/>
  <c r="O526" i="3"/>
  <c r="O525" i="3"/>
  <c r="O524" i="3"/>
  <c r="O523" i="3"/>
  <c r="O522" i="3"/>
  <c r="O521" i="3"/>
  <c r="O520" i="3"/>
  <c r="O517" i="3"/>
  <c r="O516" i="3"/>
  <c r="O515" i="3"/>
  <c r="O514" i="3"/>
  <c r="O513" i="3"/>
  <c r="O512" i="3"/>
  <c r="O511" i="3"/>
  <c r="O510" i="3"/>
  <c r="O509" i="3"/>
  <c r="O491" i="3"/>
  <c r="O490" i="3"/>
  <c r="O489" i="3"/>
  <c r="O488" i="3"/>
  <c r="O487" i="3"/>
  <c r="O486" i="3"/>
  <c r="O485" i="3"/>
  <c r="O484" i="3"/>
  <c r="O483" i="3"/>
  <c r="O480" i="3"/>
  <c r="O479" i="3"/>
  <c r="O478" i="3"/>
  <c r="O477" i="3"/>
  <c r="O476" i="3"/>
  <c r="O475" i="3"/>
  <c r="O474" i="3"/>
  <c r="O473" i="3"/>
  <c r="O472" i="3"/>
  <c r="O469" i="3"/>
  <c r="O468" i="3"/>
  <c r="O467" i="3"/>
  <c r="O466" i="3"/>
  <c r="O465" i="3"/>
  <c r="O464" i="3"/>
  <c r="O463" i="3"/>
  <c r="O462" i="3"/>
  <c r="O461" i="3"/>
  <c r="O283" i="3"/>
  <c r="O282" i="3"/>
  <c r="O274" i="3"/>
  <c r="O248" i="3"/>
  <c r="O247" i="3"/>
  <c r="O246" i="3"/>
  <c r="O245" i="3"/>
  <c r="O244" i="3"/>
  <c r="O52" i="3"/>
  <c r="O51" i="3"/>
  <c r="O49" i="3"/>
  <c r="O48" i="3"/>
  <c r="O47" i="3"/>
  <c r="O46" i="3"/>
  <c r="O45" i="3"/>
  <c r="O44" i="3"/>
  <c r="O43" i="3"/>
  <c r="O42" i="3"/>
  <c r="O41" i="3"/>
  <c r="P624" i="3" l="1"/>
  <c r="P459" i="3"/>
  <c r="P539" i="3"/>
  <c r="P470" i="3"/>
  <c r="P699" i="3"/>
  <c r="P481" i="3"/>
  <c r="P710" i="3"/>
  <c r="P507" i="3"/>
  <c r="C37" i="1" s="1"/>
  <c r="P683" i="3"/>
  <c r="P603" i="3"/>
  <c r="P518" i="3"/>
  <c r="P666" i="3"/>
  <c r="C45" i="1" l="1"/>
  <c r="K45" i="1" s="1"/>
  <c r="C39" i="1"/>
  <c r="K39" i="1" s="1"/>
  <c r="C38" i="1"/>
  <c r="K38" i="1" s="1"/>
  <c r="C33" i="1"/>
  <c r="K33" i="1" s="1"/>
  <c r="C48" i="1"/>
  <c r="K48" i="1" s="1"/>
  <c r="C42" i="1"/>
  <c r="K42" i="1" s="1"/>
  <c r="C35" i="1"/>
  <c r="K35" i="1" s="1"/>
  <c r="C46" i="1"/>
  <c r="K46" i="1" s="1"/>
  <c r="C47" i="1"/>
  <c r="K47" i="1" s="1"/>
  <c r="C43" i="1"/>
  <c r="K43" i="1" s="1"/>
  <c r="C34" i="1"/>
  <c r="K34" i="1" s="1"/>
  <c r="K37" i="1"/>
  <c r="P37" i="1"/>
  <c r="Q37" i="1" s="1"/>
  <c r="P48" i="1"/>
  <c r="Q48" i="1" s="1"/>
  <c r="P47" i="1"/>
  <c r="Q47" i="1" s="1"/>
  <c r="P35" i="1"/>
  <c r="Q35" i="1" s="1"/>
  <c r="P34" i="1"/>
  <c r="Q34" i="1" s="1"/>
  <c r="P42" i="1"/>
  <c r="Q42" i="1" s="1"/>
  <c r="P39" i="1"/>
  <c r="Q39" i="1" s="1"/>
  <c r="P45" i="1"/>
  <c r="Q45" i="1" s="1"/>
  <c r="P46" i="1"/>
  <c r="Q46" i="1" s="1"/>
  <c r="P43" i="1"/>
  <c r="Q43" i="1" s="1"/>
  <c r="P38" i="1"/>
  <c r="Q38" i="1" s="1"/>
  <c r="P33" i="1"/>
  <c r="Q33" i="1" s="1"/>
  <c r="Q36" i="1"/>
  <c r="O655" i="3"/>
  <c r="O654" i="3"/>
  <c r="O653" i="3"/>
  <c r="O602" i="3"/>
  <c r="O601" i="3"/>
  <c r="O600" i="3"/>
  <c r="O599" i="3"/>
  <c r="O598" i="3"/>
  <c r="O597" i="3"/>
  <c r="O596" i="3"/>
  <c r="O595" i="3"/>
  <c r="O594" i="3"/>
  <c r="O593" i="3"/>
  <c r="O592" i="3"/>
  <c r="O591" i="3"/>
  <c r="O590" i="3"/>
  <c r="O589" i="3"/>
  <c r="O588" i="3"/>
  <c r="O587" i="3"/>
  <c r="O586" i="3"/>
  <c r="O585" i="3"/>
  <c r="O584" i="3"/>
  <c r="O581" i="3"/>
  <c r="O580" i="3"/>
  <c r="O458" i="3"/>
  <c r="O457" i="3"/>
  <c r="O456" i="3"/>
  <c r="O455" i="3"/>
  <c r="O454" i="3"/>
  <c r="O453" i="3"/>
  <c r="O452" i="3"/>
  <c r="O451" i="3"/>
  <c r="O450" i="3"/>
  <c r="O447" i="3"/>
  <c r="O446" i="3"/>
  <c r="O445" i="3"/>
  <c r="O444" i="3"/>
  <c r="O443" i="3"/>
  <c r="O442" i="3"/>
  <c r="O441" i="3"/>
  <c r="O440" i="3"/>
  <c r="O439" i="3"/>
  <c r="O436" i="3"/>
  <c r="O433" i="3"/>
  <c r="O432" i="3"/>
  <c r="O431" i="3"/>
  <c r="O430" i="3"/>
  <c r="O429" i="3"/>
  <c r="O428" i="3"/>
  <c r="O427" i="3"/>
  <c r="O426" i="3"/>
  <c r="O423" i="3"/>
  <c r="O422" i="3"/>
  <c r="O421" i="3"/>
  <c r="O420" i="3"/>
  <c r="O419" i="3"/>
  <c r="O418" i="3"/>
  <c r="O417" i="3"/>
  <c r="O416" i="3"/>
  <c r="O415" i="3"/>
  <c r="O414" i="3"/>
  <c r="O413" i="3"/>
  <c r="O412" i="3"/>
  <c r="O411" i="3"/>
  <c r="O410" i="3"/>
  <c r="O407" i="3"/>
  <c r="O406" i="3"/>
  <c r="O405" i="3"/>
  <c r="O404" i="3"/>
  <c r="O403" i="3"/>
  <c r="O402" i="3"/>
  <c r="O401" i="3"/>
  <c r="O400" i="3"/>
  <c r="O399" i="3"/>
  <c r="O398" i="3"/>
  <c r="O397" i="3"/>
  <c r="O396" i="3"/>
  <c r="O395" i="3"/>
  <c r="O394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33" i="3"/>
  <c r="O332" i="3"/>
  <c r="O331" i="3"/>
  <c r="O330" i="3"/>
  <c r="O329" i="3"/>
  <c r="O326" i="3"/>
  <c r="O325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4" i="3"/>
  <c r="O303" i="3"/>
  <c r="O302" i="3"/>
  <c r="O300" i="3"/>
  <c r="O299" i="3"/>
  <c r="O298" i="3"/>
  <c r="O297" i="3"/>
  <c r="O296" i="3"/>
  <c r="O295" i="3"/>
  <c r="O292" i="3"/>
  <c r="O291" i="3"/>
  <c r="O290" i="3"/>
  <c r="O289" i="3"/>
  <c r="O288" i="3"/>
  <c r="O273" i="3"/>
  <c r="O272" i="3"/>
  <c r="O271" i="3"/>
  <c r="O268" i="3"/>
  <c r="O263" i="3"/>
  <c r="O262" i="3"/>
  <c r="O261" i="3"/>
  <c r="O260" i="3"/>
  <c r="O259" i="3"/>
  <c r="O258" i="3"/>
  <c r="O257" i="3"/>
  <c r="O256" i="3"/>
  <c r="O253" i="3"/>
  <c r="O252" i="3"/>
  <c r="O251" i="3"/>
  <c r="O250" i="3"/>
  <c r="O249" i="3"/>
  <c r="O243" i="3"/>
  <c r="O242" i="3"/>
  <c r="O241" i="3"/>
  <c r="O240" i="3"/>
  <c r="O239" i="3"/>
  <c r="O238" i="3"/>
  <c r="O237" i="3"/>
  <c r="O236" i="3"/>
  <c r="O235" i="3"/>
  <c r="O232" i="3"/>
  <c r="O231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4" i="3"/>
  <c r="O210" i="3"/>
  <c r="O209" i="3"/>
  <c r="O208" i="3"/>
  <c r="O207" i="3"/>
  <c r="O206" i="3"/>
  <c r="O205" i="3"/>
  <c r="O204" i="3"/>
  <c r="O203" i="3"/>
  <c r="O202" i="3"/>
  <c r="O201" i="3"/>
  <c r="O200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AB4" i="1" s="1"/>
  <c r="O184" i="3"/>
  <c r="O181" i="3"/>
  <c r="O180" i="3"/>
  <c r="O171" i="3"/>
  <c r="O169" i="3"/>
  <c r="O168" i="3"/>
  <c r="O167" i="3"/>
  <c r="O166" i="3"/>
  <c r="O163" i="3"/>
  <c r="O161" i="3"/>
  <c r="O160" i="3"/>
  <c r="O159" i="3"/>
  <c r="O158" i="3"/>
  <c r="O157" i="3"/>
  <c r="O156" i="3"/>
  <c r="O155" i="3"/>
  <c r="O154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3" i="3"/>
  <c r="O102" i="3"/>
  <c r="O101" i="3"/>
  <c r="O100" i="3"/>
  <c r="O99" i="3"/>
  <c r="O98" i="3"/>
  <c r="O97" i="3"/>
  <c r="O96" i="3"/>
  <c r="O95" i="3"/>
  <c r="O94" i="3"/>
  <c r="O88" i="3"/>
  <c r="O87" i="3"/>
  <c r="O86" i="3"/>
  <c r="O85" i="3"/>
  <c r="O81" i="3"/>
  <c r="O80" i="3"/>
  <c r="O79" i="3"/>
  <c r="O78" i="3"/>
  <c r="O77" i="3"/>
  <c r="O76" i="3"/>
  <c r="O75" i="3"/>
  <c r="O74" i="3"/>
  <c r="O73" i="3"/>
  <c r="O71" i="3"/>
  <c r="O70" i="3"/>
  <c r="O69" i="3"/>
  <c r="O68" i="3"/>
  <c r="O67" i="3"/>
  <c r="O66" i="3"/>
  <c r="O65" i="3"/>
  <c r="O64" i="3"/>
  <c r="O63" i="3"/>
  <c r="O59" i="3"/>
  <c r="O58" i="3"/>
  <c r="O57" i="3"/>
  <c r="O56" i="3"/>
  <c r="O55" i="3"/>
  <c r="O54" i="3"/>
  <c r="O53" i="3"/>
  <c r="B2" i="3"/>
  <c r="T35" i="3" l="1"/>
  <c r="F105" i="1" s="1"/>
  <c r="T31" i="3"/>
  <c r="AA6" i="1"/>
  <c r="AA7" i="1"/>
  <c r="AB7" i="1" s="1"/>
  <c r="T13" i="3"/>
  <c r="T30" i="3"/>
  <c r="T20" i="3"/>
  <c r="T29" i="3"/>
  <c r="O771" i="3"/>
  <c r="P2" i="3" s="1"/>
  <c r="P293" i="3"/>
  <c r="P560" i="3"/>
  <c r="P104" i="3"/>
  <c r="P182" i="3"/>
  <c r="P254" i="3"/>
  <c r="P305" i="3"/>
  <c r="P424" i="3"/>
  <c r="P645" i="3"/>
  <c r="P269" i="3"/>
  <c r="P371" i="3"/>
  <c r="P437" i="3"/>
  <c r="P83" i="3"/>
  <c r="C11" i="1" s="1"/>
  <c r="P152" i="3"/>
  <c r="P233" i="3"/>
  <c r="P408" i="3"/>
  <c r="P448" i="3"/>
  <c r="P164" i="3"/>
  <c r="P327" i="3"/>
  <c r="P136" i="3"/>
  <c r="P215" i="3"/>
  <c r="P392" i="3"/>
  <c r="P61" i="3"/>
  <c r="C10" i="1" s="1"/>
  <c r="P582" i="3"/>
  <c r="P120" i="3"/>
  <c r="P198" i="3"/>
  <c r="P350" i="3"/>
  <c r="P39" i="3"/>
  <c r="C9" i="1" s="1"/>
  <c r="V5" i="1"/>
  <c r="AB6" i="1" l="1"/>
  <c r="AA8" i="1"/>
  <c r="AB8" i="1" s="1"/>
  <c r="E105" i="1"/>
  <c r="G105" i="1"/>
  <c r="C18" i="1"/>
  <c r="K18" i="1" s="1"/>
  <c r="C15" i="1"/>
  <c r="K15" i="1" s="1"/>
  <c r="C19" i="1"/>
  <c r="K19" i="1" s="1"/>
  <c r="C44" i="1"/>
  <c r="K44" i="1" s="1"/>
  <c r="C17" i="1"/>
  <c r="K17" i="1" s="1"/>
  <c r="C28" i="1"/>
  <c r="K28" i="1" s="1"/>
  <c r="C14" i="1"/>
  <c r="K14" i="1" s="1"/>
  <c r="C29" i="1"/>
  <c r="K29" i="1" s="1"/>
  <c r="C31" i="1"/>
  <c r="K31" i="1" s="1"/>
  <c r="C30" i="1"/>
  <c r="K30" i="1" s="1"/>
  <c r="C12" i="1"/>
  <c r="C16" i="1"/>
  <c r="K16" i="1" s="1"/>
  <c r="C21" i="1"/>
  <c r="K21" i="1" s="1"/>
  <c r="C23" i="1"/>
  <c r="K23" i="1" s="1"/>
  <c r="C13" i="1"/>
  <c r="K13" i="1" s="1"/>
  <c r="C32" i="1"/>
  <c r="K32" i="1" s="1"/>
  <c r="C41" i="1"/>
  <c r="K41" i="1" s="1"/>
  <c r="C26" i="1"/>
  <c r="K26" i="1" s="1"/>
  <c r="C25" i="1"/>
  <c r="C20" i="1"/>
  <c r="K20" i="1" s="1"/>
  <c r="C27" i="1"/>
  <c r="K27" i="1" s="1"/>
  <c r="C24" i="1"/>
  <c r="K24" i="1" s="1"/>
  <c r="C40" i="1"/>
  <c r="K40" i="1" s="1"/>
  <c r="C22" i="1"/>
  <c r="K22" i="1" s="1"/>
  <c r="P9" i="1"/>
  <c r="K9" i="1"/>
  <c r="P10" i="1"/>
  <c r="K10" i="1"/>
  <c r="P11" i="1"/>
  <c r="K11" i="1"/>
  <c r="P32" i="1"/>
  <c r="Q32" i="1" s="1"/>
  <c r="P44" i="1"/>
  <c r="Q44" i="1" s="1"/>
  <c r="P30" i="1"/>
  <c r="Q30" i="1" s="1"/>
  <c r="P20" i="1"/>
  <c r="Q20" i="1" s="1"/>
  <c r="P24" i="1"/>
  <c r="Q24" i="1" s="1"/>
  <c r="P29" i="1"/>
  <c r="Q29" i="1" s="1"/>
  <c r="P21" i="1"/>
  <c r="Q21" i="1" s="1"/>
  <c r="P17" i="1"/>
  <c r="Q17" i="1" s="1"/>
  <c r="P31" i="1"/>
  <c r="Q31" i="1" s="1"/>
  <c r="P28" i="1"/>
  <c r="Q28" i="1" s="1"/>
  <c r="P26" i="1"/>
  <c r="Q26" i="1" s="1"/>
  <c r="P25" i="1"/>
  <c r="Q25" i="1" s="1"/>
  <c r="P27" i="1"/>
  <c r="Q27" i="1" s="1"/>
  <c r="P40" i="1"/>
  <c r="Q40" i="1" s="1"/>
  <c r="P41" i="1"/>
  <c r="Q41" i="1" s="1"/>
  <c r="P19" i="1"/>
  <c r="Q19" i="1" s="1"/>
  <c r="P18" i="1"/>
  <c r="Q18" i="1" s="1"/>
  <c r="P16" i="1"/>
  <c r="Q16" i="1" s="1"/>
  <c r="P22" i="1"/>
  <c r="Q22" i="1" s="1"/>
  <c r="P23" i="1"/>
  <c r="Q23" i="1" s="1"/>
  <c r="P15" i="1"/>
  <c r="P14" i="1"/>
  <c r="Q14" i="1" s="1"/>
  <c r="P13" i="1"/>
  <c r="Q13" i="1" s="1"/>
  <c r="P12" i="1"/>
  <c r="Q12" i="1" s="1"/>
  <c r="V4" i="1"/>
  <c r="C53" i="1" l="1"/>
  <c r="K12" i="1"/>
  <c r="P53" i="1"/>
  <c r="P131" i="1"/>
  <c r="R37" i="1" s="1"/>
  <c r="P114" i="1"/>
  <c r="R20" i="1" s="1"/>
  <c r="P144" i="1"/>
  <c r="R50" i="1" s="1"/>
  <c r="P132" i="1"/>
  <c r="R38" i="1" s="1"/>
  <c r="P142" i="1"/>
  <c r="R48" i="1" s="1"/>
  <c r="P125" i="1"/>
  <c r="R31" i="1" s="1"/>
  <c r="P108" i="1"/>
  <c r="R14" i="1" s="1"/>
  <c r="P116" i="1"/>
  <c r="R22" i="1" s="1"/>
  <c r="P138" i="1"/>
  <c r="R44" i="1" s="1"/>
  <c r="P120" i="1"/>
  <c r="R26" i="1" s="1"/>
  <c r="P134" i="1"/>
  <c r="R40" i="1" s="1"/>
  <c r="P117" i="1"/>
  <c r="R23" i="1" s="1"/>
  <c r="P118" i="1"/>
  <c r="R24" i="1" s="1"/>
  <c r="P104" i="1"/>
  <c r="R10" i="1" s="1"/>
  <c r="P121" i="1"/>
  <c r="R27" i="1" s="1"/>
  <c r="P133" i="1"/>
  <c r="R39" i="1" s="1"/>
  <c r="P115" i="1"/>
  <c r="R21" i="1" s="1"/>
  <c r="P145" i="1"/>
  <c r="R51" i="1" s="1"/>
  <c r="P128" i="1"/>
  <c r="R34" i="1" s="1"/>
  <c r="P143" i="1"/>
  <c r="R49" i="1" s="1"/>
  <c r="P126" i="1"/>
  <c r="R32" i="1" s="1"/>
  <c r="P109" i="1"/>
  <c r="R15" i="1" s="1"/>
  <c r="P106" i="1"/>
  <c r="R12" i="1" s="1"/>
  <c r="P139" i="1"/>
  <c r="R45" i="1" s="1"/>
  <c r="P122" i="1"/>
  <c r="R28" i="1" s="1"/>
  <c r="P135" i="1"/>
  <c r="R41" i="1" s="1"/>
  <c r="P119" i="1"/>
  <c r="R25" i="1" s="1"/>
  <c r="P146" i="1"/>
  <c r="R52" i="1" s="1"/>
  <c r="P129" i="1"/>
  <c r="R35" i="1" s="1"/>
  <c r="P112" i="1"/>
  <c r="R18" i="1" s="1"/>
  <c r="P127" i="1"/>
  <c r="R33" i="1" s="1"/>
  <c r="P110" i="1"/>
  <c r="R16" i="1" s="1"/>
  <c r="P140" i="1"/>
  <c r="R46" i="1" s="1"/>
  <c r="P105" i="1"/>
  <c r="R11" i="1" s="1"/>
  <c r="P123" i="1"/>
  <c r="R29" i="1" s="1"/>
  <c r="P137" i="1"/>
  <c r="R43" i="1" s="1"/>
  <c r="P130" i="1"/>
  <c r="R36" i="1" s="1"/>
  <c r="P113" i="1"/>
  <c r="R19" i="1" s="1"/>
  <c r="P136" i="1"/>
  <c r="R42" i="1" s="1"/>
  <c r="P111" i="1"/>
  <c r="R17" i="1" s="1"/>
  <c r="P141" i="1"/>
  <c r="R47" i="1" s="1"/>
  <c r="P124" i="1"/>
  <c r="R30" i="1" s="1"/>
  <c r="P107" i="1"/>
  <c r="R13" i="1" s="1"/>
  <c r="P103" i="1"/>
  <c r="R9" i="1" s="1"/>
  <c r="Q9" i="1"/>
  <c r="Q10" i="1"/>
  <c r="Q15" i="1"/>
  <c r="Q11" i="1"/>
  <c r="Q54" i="1" l="1"/>
  <c r="T39" i="10"/>
  <c r="E109" i="1" s="1"/>
  <c r="P327" i="10"/>
  <c r="F25" i="1" s="1"/>
  <c r="O770" i="10"/>
  <c r="P2" i="10" s="1"/>
  <c r="V8" i="1" s="1"/>
  <c r="F53" i="1" l="1"/>
  <c r="K25" i="1"/>
  <c r="K53" i="1" s="1"/>
  <c r="V3" i="1"/>
  <c r="W7" i="1" s="1"/>
  <c r="W11" i="1" l="1"/>
  <c r="W8" i="1"/>
  <c r="W9" i="1"/>
  <c r="W6" i="1"/>
  <c r="W10" i="1"/>
  <c r="W5" i="1"/>
  <c r="W4" i="1"/>
</calcChain>
</file>

<file path=xl/comments1.xml><?xml version="1.0" encoding="utf-8"?>
<comments xmlns="http://schemas.openxmlformats.org/spreadsheetml/2006/main">
  <authors>
    <author>tgc-mancave</author>
    <author>wes.gregory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Easter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6" authorId="0" shapeId="0">
      <text>
        <r>
          <rPr>
            <b/>
            <sz val="9"/>
            <color indexed="81"/>
            <rFont val="Tahoma"/>
            <family val="2"/>
          </rPr>
          <t>Easter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6" authorId="0" shapeId="0">
      <text>
        <r>
          <rPr>
            <b/>
            <sz val="9"/>
            <color indexed="81"/>
            <rFont val="Tahoma"/>
            <family val="2"/>
          </rPr>
          <t>Easter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1" shapeId="0">
      <text>
        <r>
          <rPr>
            <b/>
            <sz val="9"/>
            <color indexed="81"/>
            <rFont val="Tahoma"/>
            <family val="2"/>
          </rPr>
          <t>Mother's Day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1" authorId="1" shapeId="0">
      <text>
        <r>
          <rPr>
            <b/>
            <sz val="9"/>
            <color indexed="81"/>
            <rFont val="Tahoma"/>
            <family val="2"/>
          </rPr>
          <t>Mother's Day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1" authorId="1" shapeId="0">
      <text>
        <r>
          <rPr>
            <b/>
            <sz val="9"/>
            <color indexed="81"/>
            <rFont val="Tahoma"/>
            <family val="2"/>
          </rPr>
          <t>Mother's Day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Memorial Day</t>
        </r>
      </text>
    </comment>
    <comment ref="M24" authorId="0" shapeId="0">
      <text>
        <r>
          <rPr>
            <b/>
            <sz val="9"/>
            <color indexed="81"/>
            <rFont val="Tahoma"/>
            <family val="2"/>
          </rPr>
          <t>Memorial Day</t>
        </r>
      </text>
    </comment>
    <comment ref="O24" authorId="0" shapeId="0">
      <text>
        <r>
          <rPr>
            <b/>
            <sz val="9"/>
            <color indexed="81"/>
            <rFont val="Tahoma"/>
            <family val="2"/>
          </rPr>
          <t>Memorial Day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Father's Day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Father's Day</t>
        </r>
      </text>
    </comment>
    <comment ref="O27" authorId="0" shapeId="0">
      <text>
        <r>
          <rPr>
            <b/>
            <sz val="9"/>
            <color indexed="81"/>
            <rFont val="Tahoma"/>
            <family val="2"/>
          </rPr>
          <t>Father's Day</t>
        </r>
      </text>
    </comment>
    <comment ref="B38" authorId="1" shapeId="0">
      <text>
        <r>
          <rPr>
            <b/>
            <sz val="9"/>
            <color indexed="81"/>
            <rFont val="Tahoma"/>
            <family val="2"/>
          </rPr>
          <t>Labor Day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8" authorId="1" shapeId="0">
      <text>
        <r>
          <rPr>
            <b/>
            <sz val="9"/>
            <color indexed="81"/>
            <rFont val="Tahoma"/>
            <family val="2"/>
          </rPr>
          <t>Labor Day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8" authorId="1" shapeId="0">
      <text>
        <r>
          <rPr>
            <b/>
            <sz val="9"/>
            <color indexed="81"/>
            <rFont val="Tahoma"/>
            <family val="2"/>
          </rPr>
          <t>Labor Day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<sst xmlns="http://schemas.openxmlformats.org/spreadsheetml/2006/main" count="12921" uniqueCount="315">
  <si>
    <t>Date:</t>
  </si>
  <si>
    <t>Tournament Name:</t>
  </si>
  <si>
    <t>Location:</t>
  </si>
  <si>
    <t>8u:</t>
  </si>
  <si>
    <t>9u:</t>
  </si>
  <si>
    <t>10u:</t>
  </si>
  <si>
    <t>11u:</t>
  </si>
  <si>
    <t>12u:</t>
  </si>
  <si>
    <t>13u:</t>
  </si>
  <si>
    <t>14u:</t>
  </si>
  <si>
    <t>15u:</t>
  </si>
  <si>
    <t>HS:</t>
  </si>
  <si>
    <t>Total:</t>
  </si>
  <si>
    <t>TOTAL TEAMS</t>
  </si>
  <si>
    <t>TOP GUN</t>
  </si>
  <si>
    <t>USSSA</t>
  </si>
  <si>
    <t>NATIONS</t>
  </si>
  <si>
    <t>Top Gun Tournaments</t>
  </si>
  <si>
    <t>USSSA Tournaments</t>
  </si>
  <si>
    <t>TOTAL TEAMS:</t>
  </si>
  <si>
    <t>Perfect Game Tournaments</t>
  </si>
  <si>
    <t>Triple Crown Tournaments</t>
  </si>
  <si>
    <t>Week Total:</t>
  </si>
  <si>
    <t>Year To Date Totals</t>
  </si>
  <si>
    <t>Top Gun Baseball Tournaments</t>
  </si>
  <si>
    <t>WEEK</t>
  </si>
  <si>
    <t>TOTAL</t>
  </si>
  <si>
    <t>YTD</t>
  </si>
  <si>
    <t>Director Name:</t>
  </si>
  <si>
    <t>DIFFERENCE</t>
  </si>
  <si>
    <t>PG25</t>
  </si>
  <si>
    <t>TCS</t>
  </si>
  <si>
    <t>Region:</t>
  </si>
  <si>
    <t>TOTALS BY CITY</t>
  </si>
  <si>
    <t>Brand:</t>
  </si>
  <si>
    <t>WEEKLY</t>
  </si>
  <si>
    <t>YTD DIFFERENCE</t>
  </si>
  <si>
    <t>Rainouts:</t>
  </si>
  <si>
    <t>Total Rainouts:</t>
  </si>
  <si>
    <t>RAINOUTS</t>
  </si>
  <si>
    <t>TOTALS:</t>
  </si>
  <si>
    <t>Perfect Game Baseball Tournaments</t>
  </si>
  <si>
    <t>Triple Crown Baseball Tournaments</t>
  </si>
  <si>
    <t>June 12-13</t>
  </si>
  <si>
    <t>Total Teams:</t>
  </si>
  <si>
    <t>USSSA Baseball Tournaments</t>
  </si>
  <si>
    <t>Piedmont</t>
  </si>
  <si>
    <t>GA BASEBALL</t>
  </si>
  <si>
    <t>TLB Tournaments</t>
  </si>
  <si>
    <t>TLB Baseball Tournaments</t>
  </si>
  <si>
    <t>SGA Tournaments</t>
  </si>
  <si>
    <t>SGA Baseball Tournaments</t>
  </si>
  <si>
    <t>PSDS Tournaments</t>
  </si>
  <si>
    <t>PSDS Baseball Tournaments</t>
  </si>
  <si>
    <t>Nations Tournaments</t>
  </si>
  <si>
    <t>TLB</t>
  </si>
  <si>
    <t>SGA</t>
  </si>
  <si>
    <t>PSDS</t>
  </si>
  <si>
    <t>Appalachian</t>
  </si>
  <si>
    <t>Blue Ridge</t>
  </si>
  <si>
    <t>Coastal Plain</t>
  </si>
  <si>
    <t>Valley</t>
  </si>
  <si>
    <t>Bishop</t>
  </si>
  <si>
    <t>Carrollton</t>
  </si>
  <si>
    <t>Conyers</t>
  </si>
  <si>
    <t>Covington</t>
  </si>
  <si>
    <t>Cumming</t>
  </si>
  <si>
    <t>Eatonton</t>
  </si>
  <si>
    <t>Effingham</t>
  </si>
  <si>
    <t>Franklin</t>
  </si>
  <si>
    <t>Gray</t>
  </si>
  <si>
    <t>Griffin</t>
  </si>
  <si>
    <t>Hampton</t>
  </si>
  <si>
    <t>Homer</t>
  </si>
  <si>
    <t>Hoschton</t>
  </si>
  <si>
    <t>Jackson</t>
  </si>
  <si>
    <t>Jefferson</t>
  </si>
  <si>
    <t>LaGrange</t>
  </si>
  <si>
    <t>Lilburn</t>
  </si>
  <si>
    <t>Milledgeville</t>
  </si>
  <si>
    <t>Nicholson</t>
  </si>
  <si>
    <t>Pooler</t>
  </si>
  <si>
    <t>Rincon</t>
  </si>
  <si>
    <t>Savannah</t>
  </si>
  <si>
    <t>Watkinsville</t>
  </si>
  <si>
    <t>Winder</t>
  </si>
  <si>
    <t>Toccoa</t>
  </si>
  <si>
    <t>GA BASEBALL DIRECTOR NUMBERS</t>
  </si>
  <si>
    <t>Brunswick</t>
  </si>
  <si>
    <t>Tifton</t>
  </si>
  <si>
    <t>Hazelhurst</t>
  </si>
  <si>
    <t>Marietta</t>
  </si>
  <si>
    <t>Blackshear</t>
  </si>
  <si>
    <t>Canton</t>
  </si>
  <si>
    <t>Lawrenceville</t>
  </si>
  <si>
    <t>Springfield</t>
  </si>
  <si>
    <t>Dublin</t>
  </si>
  <si>
    <t>Augusta</t>
  </si>
  <si>
    <t>Waleska</t>
  </si>
  <si>
    <t>Evans</t>
  </si>
  <si>
    <t>McDonough</t>
  </si>
  <si>
    <t>Locust Grove</t>
  </si>
  <si>
    <t>Euharlee</t>
  </si>
  <si>
    <t>Austell</t>
  </si>
  <si>
    <t>Leesburg</t>
  </si>
  <si>
    <t>Waycross</t>
  </si>
  <si>
    <t>Woodstock</t>
  </si>
  <si>
    <t>Acworth</t>
  </si>
  <si>
    <t>Dacula</t>
  </si>
  <si>
    <t>Peachtree</t>
  </si>
  <si>
    <t>White</t>
  </si>
  <si>
    <t>Douglas</t>
  </si>
  <si>
    <t>Emmerson</t>
  </si>
  <si>
    <t>Atlanta</t>
  </si>
  <si>
    <t>Mcdonough</t>
  </si>
  <si>
    <t>Statesboro</t>
  </si>
  <si>
    <t>Blacks</t>
  </si>
  <si>
    <t>Dallas</t>
  </si>
  <si>
    <t>Gwinnet</t>
  </si>
  <si>
    <t>Hazlehurst</t>
  </si>
  <si>
    <t>Cobb</t>
  </si>
  <si>
    <t>Rome</t>
  </si>
  <si>
    <t>Jessup</t>
  </si>
  <si>
    <t>Valdosta</t>
  </si>
  <si>
    <t>Jan 29-30</t>
  </si>
  <si>
    <t>Leslie Howell</t>
  </si>
  <si>
    <t>Future Pros</t>
  </si>
  <si>
    <t>Feb 19-20</t>
  </si>
  <si>
    <t>May 28-29</t>
  </si>
  <si>
    <t>June 4-5</t>
  </si>
  <si>
    <t>June 11-12</t>
  </si>
  <si>
    <t>June 18-19</t>
  </si>
  <si>
    <t>June 25-26</t>
  </si>
  <si>
    <t>July 2-3</t>
  </si>
  <si>
    <t>July 9-10</t>
  </si>
  <si>
    <t>July 16-17</t>
  </si>
  <si>
    <t>July 23-24</t>
  </si>
  <si>
    <t>July 30-31</t>
  </si>
  <si>
    <t>Aug 6-7</t>
  </si>
  <si>
    <t>Aug 13-14</t>
  </si>
  <si>
    <t>Aug 20-21</t>
  </si>
  <si>
    <t>Aug 27-28</t>
  </si>
  <si>
    <t>Sept 3-4</t>
  </si>
  <si>
    <t>Sept 10-11</t>
  </si>
  <si>
    <t>Sept 17-18</t>
  </si>
  <si>
    <t>Sept 24-25</t>
  </si>
  <si>
    <t>Oct 1-2</t>
  </si>
  <si>
    <t>Oct 8-9</t>
  </si>
  <si>
    <t>Oct 15-16</t>
  </si>
  <si>
    <t>Oct 22-23</t>
  </si>
  <si>
    <t>Oct 29-30</t>
  </si>
  <si>
    <t>Nov 5-6</t>
  </si>
  <si>
    <t>Nov 12-13</t>
  </si>
  <si>
    <t>Nov 19-20</t>
  </si>
  <si>
    <t>Nov 26-27</t>
  </si>
  <si>
    <t>Dec 3-4</t>
  </si>
  <si>
    <t>Dec 10-11</t>
  </si>
  <si>
    <t>FUTURE PROS</t>
  </si>
  <si>
    <t>Sept 17.18</t>
  </si>
  <si>
    <t>Aug 26-27</t>
  </si>
  <si>
    <t>Aug 27</t>
  </si>
  <si>
    <t>Sept 22-25</t>
  </si>
  <si>
    <t>Future Pros  Tournaments Clark</t>
  </si>
  <si>
    <t>jessup</t>
  </si>
  <si>
    <t>statesboro</t>
  </si>
  <si>
    <t>open</t>
  </si>
  <si>
    <t>Jan 28-29</t>
  </si>
  <si>
    <t>Feb 4-5</t>
  </si>
  <si>
    <t>Feb 11-12</t>
  </si>
  <si>
    <t>Feb 18-19</t>
  </si>
  <si>
    <t xml:space="preserve"> Feb 11-12</t>
  </si>
  <si>
    <t>Feb 25-26</t>
  </si>
  <si>
    <t>Mar 4-5</t>
  </si>
  <si>
    <t>Mar 11-12</t>
  </si>
  <si>
    <t>Mar 18-19</t>
  </si>
  <si>
    <t>Mar 25-26</t>
  </si>
  <si>
    <t>Apr 1-2</t>
  </si>
  <si>
    <t>Apr 8-9</t>
  </si>
  <si>
    <t>Apr 15-16</t>
  </si>
  <si>
    <t>Apr 22-23</t>
  </si>
  <si>
    <t>Apr 29-30</t>
  </si>
  <si>
    <t>May 27-28</t>
  </si>
  <si>
    <t>May 20-21</t>
  </si>
  <si>
    <t>May 13-14</t>
  </si>
  <si>
    <t>May 6-7</t>
  </si>
  <si>
    <t>June 3-4</t>
  </si>
  <si>
    <t>June 10-11</t>
  </si>
  <si>
    <t>June 17-18</t>
  </si>
  <si>
    <t>June 24-25</t>
  </si>
  <si>
    <t>July 1-2</t>
  </si>
  <si>
    <t>July 8-9</t>
  </si>
  <si>
    <t>July 15-16</t>
  </si>
  <si>
    <t>July 22-23</t>
  </si>
  <si>
    <t>July 29-30</t>
  </si>
  <si>
    <t>Aug 5-6</t>
  </si>
  <si>
    <t>Aug 12-13</t>
  </si>
  <si>
    <t>Aug 19-20</t>
  </si>
  <si>
    <t>Sept 2-3</t>
  </si>
  <si>
    <t>Sept 9-10</t>
  </si>
  <si>
    <t>Sept 16-17</t>
  </si>
  <si>
    <t>Sept 23-24</t>
  </si>
  <si>
    <t>Sept 30-Oct 1</t>
  </si>
  <si>
    <t>Oct 7-8</t>
  </si>
  <si>
    <t>Oct 14-15</t>
  </si>
  <si>
    <t>Oct 21-22</t>
  </si>
  <si>
    <t>Oct 28-29</t>
  </si>
  <si>
    <t>Nov 4-5</t>
  </si>
  <si>
    <t>Nov 11-12</t>
  </si>
  <si>
    <t>Nov 18-19</t>
  </si>
  <si>
    <t>Nov 25-26</t>
  </si>
  <si>
    <t>Dec 2-3</t>
  </si>
  <si>
    <t>dec 9-10</t>
  </si>
  <si>
    <t>2023 Totals</t>
  </si>
  <si>
    <t>2023 TOTALS</t>
  </si>
  <si>
    <t>thomasville</t>
  </si>
  <si>
    <t>waycross</t>
  </si>
  <si>
    <t>cobb</t>
  </si>
  <si>
    <t>Homerville</t>
  </si>
  <si>
    <t>brunswick</t>
  </si>
  <si>
    <t>cordele</t>
  </si>
  <si>
    <t>tlb</t>
  </si>
  <si>
    <t>tcs</t>
  </si>
  <si>
    <t>pg25</t>
  </si>
  <si>
    <t>open1</t>
  </si>
  <si>
    <t>douglas</t>
  </si>
  <si>
    <t>Jan 27-28</t>
  </si>
  <si>
    <t>Feb 3-4</t>
  </si>
  <si>
    <t>Feb 10-11</t>
  </si>
  <si>
    <t>Feb 17-18</t>
  </si>
  <si>
    <t>Feb 24-25</t>
  </si>
  <si>
    <t>Mar 2-3</t>
  </si>
  <si>
    <t>Mar 9-10</t>
  </si>
  <si>
    <t>Mar 16-17</t>
  </si>
  <si>
    <t>Mar 23-24</t>
  </si>
  <si>
    <t>Mar 30-31</t>
  </si>
  <si>
    <t>Apr 6-7</t>
  </si>
  <si>
    <t>Apr 13-14</t>
  </si>
  <si>
    <t>Apr 20-21</t>
  </si>
  <si>
    <t>Apr 27-28</t>
  </si>
  <si>
    <t>May 4-5</t>
  </si>
  <si>
    <t>May 11-12</t>
  </si>
  <si>
    <t>May 18-19</t>
  </si>
  <si>
    <t>May 25-26</t>
  </si>
  <si>
    <t>June 1-2</t>
  </si>
  <si>
    <t>June 8-9</t>
  </si>
  <si>
    <t>June 15-16</t>
  </si>
  <si>
    <t>June 22-23</t>
  </si>
  <si>
    <t>June 29-30</t>
  </si>
  <si>
    <t>July 6-7</t>
  </si>
  <si>
    <t>July 13-14</t>
  </si>
  <si>
    <t>July 20-21</t>
  </si>
  <si>
    <t>July 27-28</t>
  </si>
  <si>
    <t>Aug 3-4</t>
  </si>
  <si>
    <t>Aug 10-11</t>
  </si>
  <si>
    <t>Aug 17-18</t>
  </si>
  <si>
    <t>Aug 24-25</t>
  </si>
  <si>
    <t>Aug 31- Sept 1</t>
  </si>
  <si>
    <t>Sept 7-8</t>
  </si>
  <si>
    <t>Sept 14-15</t>
  </si>
  <si>
    <t>Sept 21-22</t>
  </si>
  <si>
    <t>Sept 28-29</t>
  </si>
  <si>
    <t>Oct 5-6</t>
  </si>
  <si>
    <t>Oct 12-13</t>
  </si>
  <si>
    <t>Oct 19-20</t>
  </si>
  <si>
    <t>Oct 26-27</t>
  </si>
  <si>
    <t>Nov 2-3</t>
  </si>
  <si>
    <t>Nov 9-10</t>
  </si>
  <si>
    <t>Nov 16-17</t>
  </si>
  <si>
    <t>Nov 23-24</t>
  </si>
  <si>
    <t>Nov 30- Dec 1</t>
  </si>
  <si>
    <t>Dec 7-8</t>
  </si>
  <si>
    <t>2024 TOP GUN COMPARISON REPORT</t>
  </si>
  <si>
    <t>2024 TCR Report for [GA Baseball]</t>
  </si>
  <si>
    <t>2024 WEEKLY TRACKING REPORT</t>
  </si>
  <si>
    <t>open2</t>
  </si>
  <si>
    <t>open3</t>
  </si>
  <si>
    <t>mar 30-31</t>
  </si>
  <si>
    <t>June 2-3</t>
  </si>
  <si>
    <t>aug 31- sept 1</t>
  </si>
  <si>
    <t>sept 28-29</t>
  </si>
  <si>
    <t>Oct 4-5</t>
  </si>
  <si>
    <t>nov 30- dec1</t>
  </si>
  <si>
    <t>AUG 31-SEPT 1</t>
  </si>
  <si>
    <t>June 22-23`</t>
  </si>
  <si>
    <t xml:space="preserve"> Feb 10-11</t>
  </si>
  <si>
    <t>feb 3-4</t>
  </si>
  <si>
    <t>2024 Totals</t>
  </si>
  <si>
    <t>season opener</t>
  </si>
  <si>
    <t>freeze out</t>
  </si>
  <si>
    <t>boggs</t>
  </si>
  <si>
    <t>training</t>
  </si>
  <si>
    <t>rings</t>
  </si>
  <si>
    <t>dubline</t>
  </si>
  <si>
    <t>benefit</t>
  </si>
  <si>
    <t>augusta</t>
  </si>
  <si>
    <t>class invite</t>
  </si>
  <si>
    <t>rincon</t>
  </si>
  <si>
    <t>homerville</t>
  </si>
  <si>
    <t>balls</t>
  </si>
  <si>
    <t>covington</t>
  </si>
  <si>
    <t>lagrange</t>
  </si>
  <si>
    <t>march mania boggs</t>
  </si>
  <si>
    <t>valdosta</t>
  </si>
  <si>
    <t>opening day</t>
  </si>
  <si>
    <t>savannah</t>
  </si>
  <si>
    <t>jerseys florida tournament</t>
  </si>
  <si>
    <t xml:space="preserve">live oak </t>
  </si>
  <si>
    <t>belts</t>
  </si>
  <si>
    <t>state</t>
  </si>
  <si>
    <t>chains</t>
  </si>
  <si>
    <t>eastman</t>
  </si>
  <si>
    <t>florida</t>
  </si>
  <si>
    <t>mothersday</t>
  </si>
  <si>
    <t>zone</t>
  </si>
  <si>
    <t>all stars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</si>
</sst>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2"/>
      <color theme="0"/>
      <name val="Calibri"/>
      <family val="2"/>
    </font>
    <font>
      <b/>
      <sz val="12"/>
      <color theme="0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1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99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 tint="0.2499465926084170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C00000"/>
      <name val="Calibri Light"/>
      <family val="2"/>
      <scheme val="major"/>
    </font>
    <font>
      <b/>
      <sz val="11"/>
      <color rgb="FFFFFF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0"/>
      <color theme="9" tint="-0.499984740745262"/>
      <name val="Calibri Light"/>
      <family val="2"/>
      <scheme val="major"/>
    </font>
    <font>
      <b/>
      <sz val="20"/>
      <color theme="9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002060"/>
      <name val="Calibri Light"/>
      <family val="2"/>
      <scheme val="major"/>
    </font>
    <font>
      <b/>
      <sz val="20"/>
      <color rgb="FF002060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2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7030A0"/>
      <name val="Calibri Light"/>
      <family val="2"/>
      <scheme val="major"/>
    </font>
    <font>
      <b/>
      <sz val="20"/>
      <color rgb="FF7030A0"/>
      <name val="Calibri"/>
      <family val="2"/>
      <scheme val="minor"/>
    </font>
    <font>
      <b/>
      <sz val="22"/>
      <color theme="1"/>
      <name val="Calibri"/>
      <family val="2"/>
    </font>
    <font>
      <b/>
      <sz val="12"/>
      <color theme="1"/>
      <name val="Calibri Light"/>
      <family val="2"/>
      <scheme val="major"/>
    </font>
    <font>
      <b/>
      <sz val="12"/>
      <color theme="1"/>
      <name val="Calibri Light"/>
      <family val="1"/>
      <scheme val="maj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0"/>
      <color rgb="FF0070C0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20"/>
      <color rgb="FFCC0000"/>
      <name val="Calibri"/>
      <family val="2"/>
      <scheme val="minor"/>
    </font>
    <font>
      <sz val="11"/>
      <color rgb="FFCC0000"/>
      <name val="Calibri"/>
      <family val="2"/>
      <scheme val="minor"/>
    </font>
    <font>
      <b/>
      <sz val="20"/>
      <color rgb="FF99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0070C0"/>
        <bgColor theme="7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7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gradientFill type="path" left="0.5" right="0.5" top="0.5" bottom="0.5">
        <stop position="0">
          <color theme="1" tint="0.49803155613879818"/>
        </stop>
        <stop position="1">
          <color theme="2" tint="-0.74901577806939912"/>
        </stop>
      </gradientFill>
    </fill>
    <fill>
      <gradientFill degree="270">
        <stop position="0">
          <color theme="1" tint="0.49803155613879818"/>
        </stop>
        <stop position="1">
          <color theme="2" tint="-0.74901577806939912"/>
        </stop>
      </gradientFill>
    </fill>
    <fill>
      <patternFill patternType="solid">
        <fgColor rgb="FFFFD5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theme="7"/>
      </patternFill>
    </fill>
    <fill>
      <patternFill patternType="solid">
        <fgColor theme="9" tint="-0.499984740745262"/>
        <bgColor theme="7"/>
      </patternFill>
    </fill>
    <fill>
      <patternFill patternType="solid">
        <fgColor rgb="FF002060"/>
        <bgColor theme="7"/>
      </patternFill>
    </fill>
    <fill>
      <patternFill patternType="solid">
        <fgColor theme="7"/>
        <bgColor theme="7"/>
      </patternFill>
    </fill>
    <fill>
      <patternFill patternType="solid">
        <fgColor theme="1"/>
        <bgColor theme="7"/>
      </patternFill>
    </fill>
    <fill>
      <patternFill patternType="solid">
        <fgColor rgb="FF7030A0"/>
        <bgColor theme="7"/>
      </patternFill>
    </fill>
    <fill>
      <patternFill patternType="solid">
        <fgColor rgb="FF990000"/>
        <bgColor rgb="FF990000"/>
      </patternFill>
    </fill>
    <fill>
      <patternFill patternType="solid">
        <fgColor rgb="FF7030A0"/>
        <bgColor rgb="FF990000"/>
      </patternFill>
    </fill>
    <fill>
      <patternFill patternType="solid">
        <fgColor theme="1"/>
        <bgColor rgb="FF990000"/>
      </patternFill>
    </fill>
    <fill>
      <patternFill patternType="solid">
        <fgColor rgb="FFFFC000"/>
        <bgColor rgb="FF990000"/>
      </patternFill>
    </fill>
    <fill>
      <patternFill patternType="solid">
        <fgColor rgb="FF002060"/>
        <bgColor rgb="FF990000"/>
      </patternFill>
    </fill>
    <fill>
      <patternFill patternType="solid">
        <fgColor theme="9" tint="-0.499984740745262"/>
        <bgColor rgb="FF990000"/>
      </patternFill>
    </fill>
    <fill>
      <patternFill patternType="solid">
        <fgColor rgb="FFCC0000"/>
        <bgColor theme="7"/>
      </patternFill>
    </fill>
    <fill>
      <patternFill patternType="solid">
        <fgColor rgb="FF990000"/>
        <bgColor theme="7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C00000"/>
      </left>
      <right/>
      <top/>
      <bottom/>
      <diagonal/>
    </border>
    <border>
      <left/>
      <right/>
      <top style="thin">
        <color rgb="FFC0000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990000"/>
      </left>
      <right style="thin">
        <color rgb="FF990000"/>
      </right>
      <top style="thin">
        <color rgb="FF990000"/>
      </top>
      <bottom style="thin">
        <color rgb="FF99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 style="thin">
        <color rgb="FF990000"/>
      </left>
      <right/>
      <top style="thin">
        <color rgb="FF990000"/>
      </top>
      <bottom style="thin">
        <color rgb="FF990000"/>
      </bottom>
      <diagonal/>
    </border>
    <border>
      <left/>
      <right/>
      <top style="thin">
        <color rgb="FF990000"/>
      </top>
      <bottom style="thin">
        <color rgb="FF990000"/>
      </bottom>
      <diagonal/>
    </border>
    <border>
      <left/>
      <right style="thin">
        <color rgb="FF990000"/>
      </right>
      <top style="thin">
        <color rgb="FF990000"/>
      </top>
      <bottom style="thin">
        <color rgb="FF99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indexed="64"/>
      </right>
      <top/>
      <bottom style="thin">
        <color rgb="FFC00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9751CB"/>
      </left>
      <right style="thin">
        <color rgb="FF9751CB"/>
      </right>
      <top style="thin">
        <color rgb="FF9751CB"/>
      </top>
      <bottom style="thin">
        <color rgb="FF9751CB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 style="thin">
        <color rgb="FF9751CB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rgb="FFFFC000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</cellStyleXfs>
  <cellXfs count="49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2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Border="1"/>
    <xf numFmtId="0" fontId="6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/>
      <protection locked="0"/>
    </xf>
    <xf numFmtId="49" fontId="2" fillId="0" borderId="0" xfId="2" applyNumberFormat="1" applyBorder="1" applyAlignment="1" applyProtection="1">
      <alignment horizontal="left" vertical="center"/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49" fontId="0" fillId="0" borderId="0" xfId="0" applyNumberFormat="1" applyBorder="1"/>
    <xf numFmtId="49" fontId="0" fillId="0" borderId="0" xfId="0" applyNumberFormat="1"/>
    <xf numFmtId="49" fontId="6" fillId="0" borderId="5" xfId="0" applyNumberFormat="1" applyFont="1" applyBorder="1" applyAlignment="1">
      <alignment horizontal="center"/>
    </xf>
    <xf numFmtId="3" fontId="5" fillId="7" borderId="0" xfId="4" applyNumberFormat="1" applyFont="1" applyFill="1" applyBorder="1" applyAlignment="1" applyProtection="1">
      <alignment horizontal="center" vertical="center"/>
    </xf>
    <xf numFmtId="49" fontId="14" fillId="8" borderId="6" xfId="0" applyNumberFormat="1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49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12" fillId="3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3" fontId="10" fillId="6" borderId="4" xfId="0" applyNumberFormat="1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21" fillId="0" borderId="0" xfId="2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0" xfId="0" applyFont="1" applyBorder="1"/>
    <xf numFmtId="0" fontId="22" fillId="0" borderId="0" xfId="0" applyFont="1"/>
    <xf numFmtId="3" fontId="12" fillId="3" borderId="4" xfId="0" applyNumberFormat="1" applyFont="1" applyFill="1" applyBorder="1" applyAlignment="1">
      <alignment horizontal="center" vertical="center" wrapText="1"/>
    </xf>
    <xf numFmtId="0" fontId="0" fillId="10" borderId="4" xfId="0" applyFont="1" applyFill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0" fillId="0" borderId="0" xfId="0" applyFont="1"/>
    <xf numFmtId="0" fontId="26" fillId="0" borderId="0" xfId="0" applyFont="1"/>
    <xf numFmtId="0" fontId="27" fillId="0" borderId="0" xfId="0" applyFont="1"/>
    <xf numFmtId="0" fontId="19" fillId="0" borderId="4" xfId="0" applyFont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0" fillId="0" borderId="4" xfId="0" applyBorder="1"/>
    <xf numFmtId="3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3" fontId="13" fillId="0" borderId="0" xfId="0" applyNumberFormat="1" applyFont="1" applyBorder="1" applyAlignment="1">
      <alignment horizontal="center"/>
    </xf>
    <xf numFmtId="3" fontId="16" fillId="5" borderId="6" xfId="0" applyNumberFormat="1" applyFont="1" applyFill="1" applyBorder="1" applyAlignment="1">
      <alignment horizontal="center"/>
    </xf>
    <xf numFmtId="3" fontId="12" fillId="7" borderId="6" xfId="0" applyNumberFormat="1" applyFont="1" applyFill="1" applyBorder="1" applyAlignment="1">
      <alignment horizontal="center" vertical="center"/>
    </xf>
    <xf numFmtId="3" fontId="12" fillId="7" borderId="7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3" fontId="0" fillId="10" borderId="4" xfId="0" applyNumberFormat="1" applyFont="1" applyFill="1" applyBorder="1" applyAlignment="1">
      <alignment horizontal="center" vertical="center"/>
    </xf>
    <xf numFmtId="10" fontId="0" fillId="6" borderId="4" xfId="0" applyNumberFormat="1" applyFont="1" applyFill="1" applyBorder="1" applyAlignment="1">
      <alignment horizontal="center" vertical="center"/>
    </xf>
    <xf numFmtId="0" fontId="28" fillId="12" borderId="4" xfId="0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0" fillId="5" borderId="4" xfId="0" applyFill="1" applyBorder="1"/>
    <xf numFmtId="3" fontId="6" fillId="10" borderId="4" xfId="0" applyNumberFormat="1" applyFont="1" applyFill="1" applyBorder="1" applyAlignment="1">
      <alignment horizontal="center" vertical="center"/>
    </xf>
    <xf numFmtId="3" fontId="6" fillId="5" borderId="4" xfId="0" applyNumberFormat="1" applyFont="1" applyFill="1" applyBorder="1" applyAlignment="1">
      <alignment horizontal="center" vertical="center"/>
    </xf>
    <xf numFmtId="3" fontId="12" fillId="12" borderId="4" xfId="0" applyNumberFormat="1" applyFont="1" applyFill="1" applyBorder="1" applyAlignment="1">
      <alignment horizontal="center" vertical="center"/>
    </xf>
    <xf numFmtId="3" fontId="10" fillId="13" borderId="4" xfId="0" applyNumberFormat="1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3" fontId="12" fillId="4" borderId="6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3" fontId="10" fillId="0" borderId="4" xfId="0" applyNumberFormat="1" applyFont="1" applyFill="1" applyBorder="1" applyAlignment="1">
      <alignment horizontal="center" vertical="center"/>
    </xf>
    <xf numFmtId="0" fontId="6" fillId="14" borderId="6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16" fillId="15" borderId="6" xfId="0" applyFont="1" applyFill="1" applyBorder="1" applyAlignment="1">
      <alignment horizontal="center"/>
    </xf>
    <xf numFmtId="0" fontId="31" fillId="16" borderId="14" xfId="0" applyFont="1" applyFill="1" applyBorder="1" applyAlignment="1">
      <alignment horizontal="center" vertical="center"/>
    </xf>
    <xf numFmtId="0" fontId="33" fillId="14" borderId="6" xfId="0" applyFont="1" applyFill="1" applyBorder="1" applyAlignment="1">
      <alignment horizontal="center"/>
    </xf>
    <xf numFmtId="0" fontId="31" fillId="16" borderId="2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22" fillId="14" borderId="4" xfId="0" applyFont="1" applyFill="1" applyBorder="1" applyAlignment="1">
      <alignment horizontal="center" vertical="center"/>
    </xf>
    <xf numFmtId="16" fontId="6" fillId="0" borderId="6" xfId="0" applyNumberFormat="1" applyFont="1" applyBorder="1" applyAlignment="1">
      <alignment horizontal="center"/>
    </xf>
    <xf numFmtId="3" fontId="16" fillId="5" borderId="15" xfId="0" applyNumberFormat="1" applyFont="1" applyFill="1" applyBorder="1" applyAlignment="1">
      <alignment horizontal="center"/>
    </xf>
    <xf numFmtId="3" fontId="0" fillId="13" borderId="4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0" fontId="32" fillId="7" borderId="4" xfId="0" applyFont="1" applyFill="1" applyBorder="1" applyAlignment="1">
      <alignment horizontal="center" vertical="center"/>
    </xf>
    <xf numFmtId="0" fontId="33" fillId="14" borderId="5" xfId="0" applyFont="1" applyFill="1" applyBorder="1" applyAlignment="1">
      <alignment horizontal="center"/>
    </xf>
    <xf numFmtId="0" fontId="6" fillId="14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0" fillId="6" borderId="5" xfId="0" applyFill="1" applyBorder="1" applyAlignment="1">
      <alignment horizontal="center" vertical="center"/>
    </xf>
    <xf numFmtId="0" fontId="0" fillId="0" borderId="5" xfId="0" applyBorder="1"/>
    <xf numFmtId="3" fontId="13" fillId="4" borderId="7" xfId="0" applyNumberFormat="1" applyFont="1" applyFill="1" applyBorder="1" applyAlignment="1"/>
    <xf numFmtId="3" fontId="13" fillId="4" borderId="14" xfId="0" applyNumberFormat="1" applyFont="1" applyFill="1" applyBorder="1" applyAlignment="1"/>
    <xf numFmtId="3" fontId="13" fillId="4" borderId="15" xfId="0" applyNumberFormat="1" applyFont="1" applyFill="1" applyBorder="1" applyAlignment="1"/>
    <xf numFmtId="3" fontId="13" fillId="4" borderId="22" xfId="0" applyNumberFormat="1" applyFont="1" applyFill="1" applyBorder="1" applyAlignment="1"/>
    <xf numFmtId="3" fontId="13" fillId="4" borderId="0" xfId="0" applyNumberFormat="1" applyFont="1" applyFill="1" applyBorder="1" applyAlignment="1"/>
    <xf numFmtId="3" fontId="9" fillId="4" borderId="7" xfId="0" applyNumberFormat="1" applyFont="1" applyFill="1" applyBorder="1" applyAlignment="1"/>
    <xf numFmtId="3" fontId="9" fillId="4" borderId="14" xfId="0" applyNumberFormat="1" applyFont="1" applyFill="1" applyBorder="1" applyAlignment="1"/>
    <xf numFmtId="3" fontId="9" fillId="4" borderId="15" xfId="0" applyNumberFormat="1" applyFont="1" applyFill="1" applyBorder="1" applyAlignment="1"/>
    <xf numFmtId="49" fontId="6" fillId="0" borderId="25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0" fillId="6" borderId="25" xfId="0" applyFill="1" applyBorder="1" applyAlignment="1">
      <alignment horizontal="center" vertical="center"/>
    </xf>
    <xf numFmtId="3" fontId="12" fillId="4" borderId="25" xfId="0" applyNumberFormat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34" fillId="15" borderId="25" xfId="0" applyFont="1" applyFill="1" applyBorder="1" applyAlignment="1">
      <alignment horizontal="center"/>
    </xf>
    <xf numFmtId="0" fontId="35" fillId="16" borderId="25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/>
    </xf>
    <xf numFmtId="0" fontId="35" fillId="16" borderId="25" xfId="0" applyFont="1" applyFill="1" applyBorder="1" applyAlignment="1">
      <alignment horizontal="center" vertical="center" wrapText="1"/>
    </xf>
    <xf numFmtId="3" fontId="34" fillId="5" borderId="25" xfId="0" applyNumberFormat="1" applyFont="1" applyFill="1" applyBorder="1" applyAlignment="1">
      <alignment horizontal="center"/>
    </xf>
    <xf numFmtId="49" fontId="6" fillId="0" borderId="27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33" fillId="14" borderId="27" xfId="0" applyFont="1" applyFill="1" applyBorder="1" applyAlignment="1">
      <alignment horizontal="center"/>
    </xf>
    <xf numFmtId="0" fontId="6" fillId="14" borderId="27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0" fillId="6" borderId="27" xfId="0" applyFill="1" applyBorder="1" applyAlignment="1">
      <alignment horizontal="center" vertical="center"/>
    </xf>
    <xf numFmtId="0" fontId="0" fillId="0" borderId="27" xfId="0" applyBorder="1"/>
    <xf numFmtId="3" fontId="12" fillId="4" borderId="27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37" fillId="15" borderId="27" xfId="0" applyFont="1" applyFill="1" applyBorder="1" applyAlignment="1">
      <alignment horizontal="center"/>
    </xf>
    <xf numFmtId="0" fontId="38" fillId="16" borderId="27" xfId="0" applyFont="1" applyFill="1" applyBorder="1" applyAlignment="1">
      <alignment horizontal="center" vertical="center"/>
    </xf>
    <xf numFmtId="0" fontId="26" fillId="0" borderId="27" xfId="0" applyFont="1" applyBorder="1" applyAlignment="1">
      <alignment horizontal="center"/>
    </xf>
    <xf numFmtId="0" fontId="38" fillId="16" borderId="27" xfId="0" applyFont="1" applyFill="1" applyBorder="1" applyAlignment="1">
      <alignment horizontal="center" vertical="center" wrapText="1"/>
    </xf>
    <xf numFmtId="3" fontId="37" fillId="5" borderId="27" xfId="0" applyNumberFormat="1" applyFont="1" applyFill="1" applyBorder="1" applyAlignment="1">
      <alignment horizontal="center"/>
    </xf>
    <xf numFmtId="0" fontId="0" fillId="0" borderId="30" xfId="0" applyFont="1" applyBorder="1"/>
    <xf numFmtId="0" fontId="0" fillId="0" borderId="30" xfId="0" applyFont="1" applyBorder="1" applyAlignment="1">
      <alignment horizontal="center"/>
    </xf>
    <xf numFmtId="0" fontId="0" fillId="10" borderId="30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42" fillId="15" borderId="31" xfId="0" applyFont="1" applyFill="1" applyBorder="1" applyAlignment="1">
      <alignment horizontal="center"/>
    </xf>
    <xf numFmtId="0" fontId="43" fillId="16" borderId="31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/>
    </xf>
    <xf numFmtId="0" fontId="25" fillId="0" borderId="31" xfId="0" applyFont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0" fillId="6" borderId="31" xfId="0" applyFill="1" applyBorder="1" applyAlignment="1">
      <alignment horizontal="center" vertical="center"/>
    </xf>
    <xf numFmtId="0" fontId="43" fillId="16" borderId="31" xfId="0" applyFont="1" applyFill="1" applyBorder="1" applyAlignment="1">
      <alignment horizontal="center" vertical="center" wrapText="1"/>
    </xf>
    <xf numFmtId="3" fontId="42" fillId="5" borderId="31" xfId="0" applyNumberFormat="1" applyFont="1" applyFill="1" applyBorder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  <xf numFmtId="0" fontId="12" fillId="3" borderId="4" xfId="0" applyFont="1" applyFill="1" applyBorder="1" applyAlignment="1">
      <alignment horizontal="center" vertical="center"/>
    </xf>
    <xf numFmtId="3" fontId="9" fillId="12" borderId="4" xfId="0" applyNumberFormat="1" applyFont="1" applyFill="1" applyBorder="1" applyAlignment="1">
      <alignment horizontal="center" vertical="center"/>
    </xf>
    <xf numFmtId="49" fontId="14" fillId="8" borderId="6" xfId="0" applyNumberFormat="1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3" fontId="12" fillId="4" borderId="6" xfId="0" applyNumberFormat="1" applyFont="1" applyFill="1" applyBorder="1" applyAlignment="1">
      <alignment horizontal="center"/>
    </xf>
    <xf numFmtId="49" fontId="12" fillId="3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3" fontId="12" fillId="4" borderId="5" xfId="0" applyNumberFormat="1" applyFont="1" applyFill="1" applyBorder="1" applyAlignment="1">
      <alignment horizontal="center"/>
    </xf>
    <xf numFmtId="3" fontId="12" fillId="4" borderId="31" xfId="0" applyNumberFormat="1" applyFont="1" applyFill="1" applyBorder="1" applyAlignment="1">
      <alignment horizontal="center"/>
    </xf>
    <xf numFmtId="0" fontId="6" fillId="14" borderId="9" xfId="0" applyFont="1" applyFill="1" applyBorder="1" applyAlignment="1">
      <alignment horizontal="center"/>
    </xf>
    <xf numFmtId="3" fontId="9" fillId="4" borderId="32" xfId="0" applyNumberFormat="1" applyFont="1" applyFill="1" applyBorder="1" applyAlignment="1"/>
    <xf numFmtId="3" fontId="6" fillId="0" borderId="0" xfId="0" applyNumberFormat="1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49" fontId="12" fillId="3" borderId="4" xfId="0" applyNumberFormat="1" applyFont="1" applyFill="1" applyBorder="1" applyAlignment="1">
      <alignment horizontal="center" vertical="center"/>
    </xf>
    <xf numFmtId="3" fontId="5" fillId="9" borderId="0" xfId="4" applyNumberFormat="1" applyFont="1" applyFill="1" applyBorder="1" applyAlignment="1" applyProtection="1">
      <alignment horizontal="center" vertical="center"/>
    </xf>
    <xf numFmtId="49" fontId="14" fillId="2" borderId="5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3" fontId="12" fillId="9" borderId="5" xfId="0" applyNumberFormat="1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3" fontId="17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3" fontId="17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3" fontId="17" fillId="0" borderId="0" xfId="0" applyNumberFormat="1" applyFont="1" applyBorder="1" applyAlignment="1">
      <alignment horizontal="center"/>
    </xf>
    <xf numFmtId="3" fontId="17" fillId="5" borderId="5" xfId="0" applyNumberFormat="1" applyFont="1" applyFill="1" applyBorder="1" applyAlignment="1">
      <alignment horizontal="center"/>
    </xf>
    <xf numFmtId="0" fontId="17" fillId="15" borderId="5" xfId="0" applyFont="1" applyFill="1" applyBorder="1" applyAlignment="1">
      <alignment horizontal="center"/>
    </xf>
    <xf numFmtId="0" fontId="51" fillId="16" borderId="5" xfId="0" applyFont="1" applyFill="1" applyBorder="1" applyAlignment="1">
      <alignment horizontal="center" vertical="center"/>
    </xf>
    <xf numFmtId="3" fontId="17" fillId="4" borderId="5" xfId="0" applyNumberFormat="1" applyFont="1" applyFill="1" applyBorder="1" applyAlignment="1"/>
    <xf numFmtId="0" fontId="51" fillId="16" borderId="5" xfId="0" applyFont="1" applyFill="1" applyBorder="1" applyAlignment="1">
      <alignment horizontal="center" vertical="center" wrapText="1"/>
    </xf>
    <xf numFmtId="3" fontId="5" fillId="22" borderId="0" xfId="4" applyNumberFormat="1" applyFont="1" applyFill="1" applyBorder="1" applyAlignment="1" applyProtection="1">
      <alignment horizontal="center" vertical="center"/>
    </xf>
    <xf numFmtId="3" fontId="16" fillId="5" borderId="33" xfId="0" applyNumberFormat="1" applyFont="1" applyFill="1" applyBorder="1" applyAlignment="1">
      <alignment horizontal="center"/>
    </xf>
    <xf numFmtId="0" fontId="16" fillId="15" borderId="33" xfId="0" applyFont="1" applyFill="1" applyBorder="1" applyAlignment="1">
      <alignment horizontal="center"/>
    </xf>
    <xf numFmtId="49" fontId="14" fillId="22" borderId="33" xfId="0" applyNumberFormat="1" applyFont="1" applyFill="1" applyBorder="1" applyAlignment="1">
      <alignment horizontal="center" vertical="center"/>
    </xf>
    <xf numFmtId="0" fontId="14" fillId="22" borderId="33" xfId="0" applyFont="1" applyFill="1" applyBorder="1" applyAlignment="1">
      <alignment horizontal="center" vertical="center"/>
    </xf>
    <xf numFmtId="3" fontId="12" fillId="22" borderId="33" xfId="0" applyNumberFormat="1" applyFont="1" applyFill="1" applyBorder="1" applyAlignment="1">
      <alignment horizontal="center" vertical="center"/>
    </xf>
    <xf numFmtId="0" fontId="31" fillId="16" borderId="33" xfId="0" applyFont="1" applyFill="1" applyBorder="1" applyAlignment="1">
      <alignment horizontal="center" vertical="center"/>
    </xf>
    <xf numFmtId="49" fontId="6" fillId="0" borderId="33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12" fillId="22" borderId="33" xfId="0" applyFont="1" applyFill="1" applyBorder="1" applyAlignment="1">
      <alignment horizontal="center"/>
    </xf>
    <xf numFmtId="3" fontId="9" fillId="4" borderId="33" xfId="0" applyNumberFormat="1" applyFont="1" applyFill="1" applyBorder="1" applyAlignment="1"/>
    <xf numFmtId="0" fontId="22" fillId="0" borderId="33" xfId="0" applyFont="1" applyBorder="1" applyAlignment="1">
      <alignment horizontal="center"/>
    </xf>
    <xf numFmtId="0" fontId="33" fillId="14" borderId="33" xfId="0" applyFont="1" applyFill="1" applyBorder="1" applyAlignment="1">
      <alignment horizontal="center"/>
    </xf>
    <xf numFmtId="0" fontId="6" fillId="14" borderId="33" xfId="0" applyFont="1" applyFill="1" applyBorder="1" applyAlignment="1">
      <alignment horizontal="center"/>
    </xf>
    <xf numFmtId="3" fontId="13" fillId="4" borderId="33" xfId="0" applyNumberFormat="1" applyFont="1" applyFill="1" applyBorder="1" applyAlignment="1"/>
    <xf numFmtId="0" fontId="6" fillId="0" borderId="33" xfId="0" applyFont="1" applyFill="1" applyBorder="1" applyAlignment="1">
      <alignment horizontal="center"/>
    </xf>
    <xf numFmtId="0" fontId="0" fillId="6" borderId="33" xfId="0" applyFill="1" applyBorder="1" applyAlignment="1">
      <alignment horizontal="center" vertical="center"/>
    </xf>
    <xf numFmtId="0" fontId="0" fillId="0" borderId="33" xfId="0" applyBorder="1"/>
    <xf numFmtId="0" fontId="31" fillId="16" borderId="33" xfId="0" applyFont="1" applyFill="1" applyBorder="1" applyAlignment="1">
      <alignment horizontal="center" vertical="center" wrapText="1"/>
    </xf>
    <xf numFmtId="3" fontId="12" fillId="4" borderId="33" xfId="0" applyNumberFormat="1" applyFont="1" applyFill="1" applyBorder="1" applyAlignment="1">
      <alignment horizontal="center"/>
    </xf>
    <xf numFmtId="3" fontId="5" fillId="23" borderId="0" xfId="4" applyNumberFormat="1" applyFont="1" applyFill="1" applyBorder="1" applyAlignment="1" applyProtection="1">
      <alignment horizontal="center" vertical="center"/>
    </xf>
    <xf numFmtId="0" fontId="14" fillId="23" borderId="31" xfId="0" applyFont="1" applyFill="1" applyBorder="1" applyAlignment="1">
      <alignment horizontal="center" vertical="center"/>
    </xf>
    <xf numFmtId="3" fontId="12" fillId="23" borderId="31" xfId="0" applyNumberFormat="1" applyFont="1" applyFill="1" applyBorder="1" applyAlignment="1">
      <alignment horizontal="center" vertical="center"/>
    </xf>
    <xf numFmtId="0" fontId="12" fillId="23" borderId="31" xfId="0" applyFont="1" applyFill="1" applyBorder="1" applyAlignment="1">
      <alignment horizontal="center"/>
    </xf>
    <xf numFmtId="3" fontId="42" fillId="0" borderId="0" xfId="0" applyNumberFormat="1" applyFont="1" applyAlignment="1">
      <alignment horizontal="center"/>
    </xf>
    <xf numFmtId="3" fontId="42" fillId="0" borderId="0" xfId="0" applyNumberFormat="1" applyFont="1" applyAlignment="1">
      <alignment horizontal="center" vertical="center"/>
    </xf>
    <xf numFmtId="3" fontId="42" fillId="0" borderId="0" xfId="0" applyNumberFormat="1" applyFont="1" applyBorder="1" applyAlignment="1">
      <alignment horizontal="center"/>
    </xf>
    <xf numFmtId="3" fontId="42" fillId="4" borderId="31" xfId="0" applyNumberFormat="1" applyFont="1" applyFill="1" applyBorder="1" applyAlignment="1"/>
    <xf numFmtId="3" fontId="5" fillId="24" borderId="0" xfId="4" applyNumberFormat="1" applyFont="1" applyFill="1" applyBorder="1" applyAlignment="1" applyProtection="1">
      <alignment horizontal="center" vertical="center"/>
    </xf>
    <xf numFmtId="0" fontId="14" fillId="24" borderId="30" xfId="0" applyFont="1" applyFill="1" applyBorder="1" applyAlignment="1">
      <alignment horizontal="center" vertical="center"/>
    </xf>
    <xf numFmtId="3" fontId="12" fillId="24" borderId="30" xfId="0" applyNumberFormat="1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/>
    </xf>
    <xf numFmtId="0" fontId="12" fillId="24" borderId="30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0" fillId="6" borderId="30" xfId="0" applyFill="1" applyBorder="1" applyAlignment="1">
      <alignment horizontal="center" vertical="center"/>
    </xf>
    <xf numFmtId="3" fontId="12" fillId="4" borderId="30" xfId="0" applyNumberFormat="1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 applyBorder="1" applyAlignment="1">
      <alignment horizontal="center"/>
    </xf>
    <xf numFmtId="3" fontId="10" fillId="5" borderId="30" xfId="0" applyNumberFormat="1" applyFont="1" applyFill="1" applyBorder="1" applyAlignment="1">
      <alignment horizontal="center"/>
    </xf>
    <xf numFmtId="0" fontId="10" fillId="15" borderId="30" xfId="0" applyFont="1" applyFill="1" applyBorder="1" applyAlignment="1">
      <alignment horizontal="center"/>
    </xf>
    <xf numFmtId="0" fontId="40" fillId="16" borderId="30" xfId="0" applyFont="1" applyFill="1" applyBorder="1" applyAlignment="1">
      <alignment horizontal="center" vertical="center"/>
    </xf>
    <xf numFmtId="3" fontId="10" fillId="4" borderId="30" xfId="0" applyNumberFormat="1" applyFont="1" applyFill="1" applyBorder="1" applyAlignment="1"/>
    <xf numFmtId="0" fontId="40" fillId="16" borderId="30" xfId="0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49" fontId="0" fillId="0" borderId="0" xfId="0" applyNumberFormat="1" applyFont="1" applyAlignment="1" applyProtection="1">
      <alignment horizontal="left"/>
      <protection locked="0"/>
    </xf>
    <xf numFmtId="3" fontId="47" fillId="25" borderId="0" xfId="4" applyNumberFormat="1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49" fontId="52" fillId="0" borderId="0" xfId="2" applyNumberFormat="1" applyFont="1" applyBorder="1" applyAlignment="1" applyProtection="1">
      <alignment horizontal="left" vertical="center"/>
      <protection locked="0"/>
    </xf>
    <xf numFmtId="0" fontId="52" fillId="0" borderId="0" xfId="2" applyFont="1" applyBorder="1" applyAlignment="1" applyProtection="1">
      <alignment vertical="center"/>
      <protection locked="0"/>
    </xf>
    <xf numFmtId="0" fontId="48" fillId="0" borderId="0" xfId="2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center"/>
    </xf>
    <xf numFmtId="49" fontId="0" fillId="0" borderId="0" xfId="0" applyNumberFormat="1" applyFont="1" applyBorder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/>
    <xf numFmtId="3" fontId="10" fillId="5" borderId="45" xfId="0" applyNumberFormat="1" applyFont="1" applyFill="1" applyBorder="1" applyAlignment="1">
      <alignment horizontal="center"/>
    </xf>
    <xf numFmtId="0" fontId="10" fillId="15" borderId="45" xfId="0" applyFont="1" applyFill="1" applyBorder="1" applyAlignment="1">
      <alignment horizontal="center"/>
    </xf>
    <xf numFmtId="0" fontId="40" fillId="25" borderId="45" xfId="0" applyFont="1" applyFill="1" applyBorder="1" applyAlignment="1">
      <alignment horizontal="center" vertical="center"/>
    </xf>
    <xf numFmtId="3" fontId="48" fillId="25" borderId="45" xfId="0" applyNumberFormat="1" applyFont="1" applyFill="1" applyBorder="1" applyAlignment="1">
      <alignment horizontal="center" vertical="center"/>
    </xf>
    <xf numFmtId="0" fontId="40" fillId="16" borderId="45" xfId="0" applyFont="1" applyFill="1" applyBorder="1" applyAlignment="1">
      <alignment horizontal="center" vertical="center"/>
    </xf>
    <xf numFmtId="49" fontId="6" fillId="0" borderId="45" xfId="0" applyNumberFormat="1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48" fillId="25" borderId="45" xfId="0" applyFont="1" applyFill="1" applyBorder="1" applyAlignment="1">
      <alignment horizontal="center"/>
    </xf>
    <xf numFmtId="3" fontId="10" fillId="4" borderId="45" xfId="0" applyNumberFormat="1" applyFont="1" applyFill="1" applyBorder="1" applyAlignment="1"/>
    <xf numFmtId="0" fontId="0" fillId="0" borderId="45" xfId="0" applyFont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0" fontId="0" fillId="6" borderId="45" xfId="0" applyFont="1" applyFill="1" applyBorder="1" applyAlignment="1">
      <alignment horizontal="center" vertical="center"/>
    </xf>
    <xf numFmtId="0" fontId="40" fillId="16" borderId="45" xfId="0" applyFont="1" applyFill="1" applyBorder="1" applyAlignment="1">
      <alignment horizontal="center" vertical="center" wrapText="1"/>
    </xf>
    <xf numFmtId="3" fontId="48" fillId="4" borderId="45" xfId="0" applyNumberFormat="1" applyFont="1" applyFill="1" applyBorder="1" applyAlignment="1">
      <alignment horizontal="center"/>
    </xf>
    <xf numFmtId="3" fontId="5" fillId="26" borderId="0" xfId="4" applyNumberFormat="1" applyFont="1" applyFill="1" applyBorder="1" applyAlignment="1" applyProtection="1">
      <alignment horizontal="center" vertical="center"/>
    </xf>
    <xf numFmtId="49" fontId="14" fillId="26" borderId="27" xfId="0" applyNumberFormat="1" applyFont="1" applyFill="1" applyBorder="1" applyAlignment="1">
      <alignment horizontal="center" vertical="center"/>
    </xf>
    <xf numFmtId="0" fontId="14" fillId="26" borderId="27" xfId="0" applyFont="1" applyFill="1" applyBorder="1" applyAlignment="1">
      <alignment horizontal="center" vertical="center"/>
    </xf>
    <xf numFmtId="3" fontId="12" fillId="26" borderId="27" xfId="0" applyNumberFormat="1" applyFont="1" applyFill="1" applyBorder="1" applyAlignment="1">
      <alignment horizontal="center" vertical="center"/>
    </xf>
    <xf numFmtId="0" fontId="12" fillId="26" borderId="27" xfId="0" applyFont="1" applyFill="1" applyBorder="1" applyAlignment="1">
      <alignment horizontal="center"/>
    </xf>
    <xf numFmtId="3" fontId="37" fillId="0" borderId="0" xfId="0" applyNumberFormat="1" applyFont="1" applyAlignment="1">
      <alignment horizontal="center"/>
    </xf>
    <xf numFmtId="3" fontId="37" fillId="0" borderId="0" xfId="0" applyNumberFormat="1" applyFont="1" applyAlignment="1">
      <alignment horizontal="center" vertical="center"/>
    </xf>
    <xf numFmtId="3" fontId="37" fillId="0" borderId="0" xfId="0" applyNumberFormat="1" applyFont="1" applyBorder="1" applyAlignment="1">
      <alignment horizontal="center"/>
    </xf>
    <xf numFmtId="3" fontId="53" fillId="26" borderId="27" xfId="0" applyNumberFormat="1" applyFont="1" applyFill="1" applyBorder="1" applyAlignment="1">
      <alignment horizontal="center" vertical="center"/>
    </xf>
    <xf numFmtId="3" fontId="37" fillId="4" borderId="27" xfId="0" applyNumberFormat="1" applyFont="1" applyFill="1" applyBorder="1" applyAlignment="1"/>
    <xf numFmtId="3" fontId="5" fillId="27" borderId="0" xfId="4" applyNumberFormat="1" applyFont="1" applyFill="1" applyBorder="1" applyAlignment="1" applyProtection="1">
      <alignment horizontal="center" vertical="center"/>
    </xf>
    <xf numFmtId="0" fontId="14" fillId="27" borderId="25" xfId="0" applyFont="1" applyFill="1" applyBorder="1" applyAlignment="1">
      <alignment horizontal="center" vertical="center"/>
    </xf>
    <xf numFmtId="3" fontId="12" fillId="27" borderId="25" xfId="0" applyNumberFormat="1" applyFont="1" applyFill="1" applyBorder="1" applyAlignment="1">
      <alignment horizontal="center" vertical="center"/>
    </xf>
    <xf numFmtId="0" fontId="12" fillId="27" borderId="25" xfId="0" applyFont="1" applyFill="1" applyBorder="1" applyAlignment="1">
      <alignment horizontal="center"/>
    </xf>
    <xf numFmtId="3" fontId="34" fillId="0" borderId="0" xfId="0" applyNumberFormat="1" applyFont="1" applyAlignment="1">
      <alignment horizontal="center"/>
    </xf>
    <xf numFmtId="3" fontId="34" fillId="0" borderId="0" xfId="0" applyNumberFormat="1" applyFont="1" applyAlignment="1">
      <alignment horizontal="center" vertical="center"/>
    </xf>
    <xf numFmtId="3" fontId="34" fillId="0" borderId="0" xfId="0" applyNumberFormat="1" applyFont="1" applyBorder="1" applyAlignment="1">
      <alignment horizontal="center"/>
    </xf>
    <xf numFmtId="3" fontId="34" fillId="4" borderId="25" xfId="0" applyNumberFormat="1" applyFont="1" applyFill="1" applyBorder="1" applyAlignment="1"/>
    <xf numFmtId="3" fontId="6" fillId="6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vertical="center"/>
    </xf>
    <xf numFmtId="0" fontId="17" fillId="15" borderId="23" xfId="0" applyFont="1" applyFill="1" applyBorder="1" applyAlignment="1">
      <alignment horizontal="center"/>
    </xf>
    <xf numFmtId="0" fontId="51" fillId="16" borderId="23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center"/>
    </xf>
    <xf numFmtId="0" fontId="42" fillId="15" borderId="37" xfId="0" applyFont="1" applyFill="1" applyBorder="1" applyAlignment="1">
      <alignment horizontal="center"/>
    </xf>
    <xf numFmtId="0" fontId="43" fillId="16" borderId="37" xfId="0" applyFont="1" applyFill="1" applyBorder="1" applyAlignment="1">
      <alignment horizontal="center" vertical="center"/>
    </xf>
    <xf numFmtId="0" fontId="25" fillId="0" borderId="37" xfId="0" applyFont="1" applyBorder="1" applyAlignment="1">
      <alignment horizontal="center"/>
    </xf>
    <xf numFmtId="0" fontId="10" fillId="15" borderId="46" xfId="0" applyFont="1" applyFill="1" applyBorder="1" applyAlignment="1">
      <alignment horizontal="center"/>
    </xf>
    <xf numFmtId="0" fontId="40" fillId="16" borderId="46" xfId="0" applyFont="1" applyFill="1" applyBorder="1" applyAlignment="1">
      <alignment horizontal="center" vertical="center"/>
    </xf>
    <xf numFmtId="0" fontId="0" fillId="0" borderId="46" xfId="0" applyFont="1" applyBorder="1" applyAlignment="1">
      <alignment horizontal="center"/>
    </xf>
    <xf numFmtId="0" fontId="37" fillId="15" borderId="28" xfId="0" applyFont="1" applyFill="1" applyBorder="1" applyAlignment="1">
      <alignment horizontal="center"/>
    </xf>
    <xf numFmtId="0" fontId="38" fillId="16" borderId="28" xfId="0" applyFont="1" applyFill="1" applyBorder="1" applyAlignment="1">
      <alignment horizontal="center" vertical="center"/>
    </xf>
    <xf numFmtId="0" fontId="26" fillId="0" borderId="28" xfId="0" applyFont="1" applyBorder="1" applyAlignment="1">
      <alignment horizontal="center"/>
    </xf>
    <xf numFmtId="0" fontId="34" fillId="15" borderId="26" xfId="0" applyFont="1" applyFill="1" applyBorder="1" applyAlignment="1">
      <alignment horizontal="center"/>
    </xf>
    <xf numFmtId="0" fontId="35" fillId="16" borderId="26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/>
    </xf>
    <xf numFmtId="0" fontId="14" fillId="2" borderId="5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14" fillId="17" borderId="25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/>
    </xf>
    <xf numFmtId="0" fontId="27" fillId="0" borderId="25" xfId="0" applyFont="1" applyBorder="1"/>
    <xf numFmtId="0" fontId="27" fillId="10" borderId="25" xfId="0" applyFont="1" applyFill="1" applyBorder="1" applyAlignment="1">
      <alignment horizontal="center" vertical="center"/>
    </xf>
    <xf numFmtId="0" fontId="14" fillId="18" borderId="27" xfId="0" applyFont="1" applyFill="1" applyBorder="1" applyAlignment="1">
      <alignment horizontal="center" vertical="center"/>
    </xf>
    <xf numFmtId="0" fontId="26" fillId="0" borderId="27" xfId="0" applyFont="1" applyBorder="1" applyAlignment="1">
      <alignment horizontal="center"/>
    </xf>
    <xf numFmtId="0" fontId="26" fillId="0" borderId="27" xfId="0" applyFont="1" applyBorder="1"/>
    <xf numFmtId="0" fontId="26" fillId="10" borderId="27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/>
    </xf>
    <xf numFmtId="0" fontId="0" fillId="0" borderId="29" xfId="0" applyFont="1" applyBorder="1"/>
    <xf numFmtId="0" fontId="0" fillId="10" borderId="29" xfId="0" applyFont="1" applyFill="1" applyBorder="1" applyAlignment="1">
      <alignment horizontal="center" vertical="center"/>
    </xf>
    <xf numFmtId="0" fontId="14" fillId="20" borderId="30" xfId="0" applyFont="1" applyFill="1" applyBorder="1" applyAlignment="1">
      <alignment horizontal="center" vertical="center"/>
    </xf>
    <xf numFmtId="0" fontId="14" fillId="21" borderId="31" xfId="0" applyFont="1" applyFill="1" applyBorder="1" applyAlignment="1">
      <alignment horizontal="center" vertical="center"/>
    </xf>
    <xf numFmtId="0" fontId="25" fillId="0" borderId="31" xfId="0" applyFont="1" applyBorder="1" applyAlignment="1">
      <alignment horizontal="center"/>
    </xf>
    <xf numFmtId="0" fontId="25" fillId="0" borderId="31" xfId="0" applyFont="1" applyBorder="1"/>
    <xf numFmtId="0" fontId="25" fillId="10" borderId="31" xfId="0" applyFont="1" applyFill="1" applyBorder="1" applyAlignment="1">
      <alignment horizontal="center" vertical="center"/>
    </xf>
    <xf numFmtId="0" fontId="40" fillId="19" borderId="29" xfId="0" applyFont="1" applyFill="1" applyBorder="1" applyAlignment="1">
      <alignment horizontal="center" vertical="center"/>
    </xf>
    <xf numFmtId="0" fontId="14" fillId="28" borderId="33" xfId="0" applyFont="1" applyFill="1" applyBorder="1" applyAlignment="1">
      <alignment horizontal="center" vertical="center"/>
    </xf>
    <xf numFmtId="0" fontId="55" fillId="0" borderId="33" xfId="0" applyFont="1" applyBorder="1"/>
    <xf numFmtId="0" fontId="55" fillId="0" borderId="33" xfId="0" applyFont="1" applyBorder="1" applyAlignment="1">
      <alignment horizontal="center"/>
    </xf>
    <xf numFmtId="0" fontId="55" fillId="10" borderId="33" xfId="0" applyFont="1" applyFill="1" applyBorder="1" applyAlignment="1">
      <alignment horizontal="center" vertical="center"/>
    </xf>
    <xf numFmtId="0" fontId="23" fillId="0" borderId="5" xfId="0" applyFont="1" applyBorder="1"/>
    <xf numFmtId="0" fontId="23" fillId="10" borderId="5" xfId="0" applyFont="1" applyFill="1" applyBorder="1" applyAlignment="1">
      <alignment horizontal="center" vertical="center"/>
    </xf>
    <xf numFmtId="0" fontId="14" fillId="29" borderId="33" xfId="0" applyFont="1" applyFill="1" applyBorder="1" applyAlignment="1">
      <alignment horizontal="center" vertical="center"/>
    </xf>
    <xf numFmtId="0" fontId="24" fillId="0" borderId="33" xfId="0" applyFont="1" applyBorder="1"/>
    <xf numFmtId="0" fontId="24" fillId="0" borderId="33" xfId="0" applyFont="1" applyBorder="1" applyAlignment="1">
      <alignment horizontal="center"/>
    </xf>
    <xf numFmtId="0" fontId="24" fillId="10" borderId="33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10" fontId="0" fillId="5" borderId="4" xfId="0" applyNumberFormat="1" applyFont="1" applyFill="1" applyBorder="1" applyAlignment="1">
      <alignment horizontal="center" vertical="center"/>
    </xf>
    <xf numFmtId="49" fontId="6" fillId="0" borderId="47" xfId="0" applyNumberFormat="1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49" fontId="14" fillId="23" borderId="48" xfId="0" applyNumberFormat="1" applyFont="1" applyFill="1" applyBorder="1" applyAlignment="1">
      <alignment horizontal="center" vertical="center"/>
    </xf>
    <xf numFmtId="0" fontId="33" fillId="14" borderId="50" xfId="0" applyFont="1" applyFill="1" applyBorder="1" applyAlignment="1">
      <alignment horizontal="center"/>
    </xf>
    <xf numFmtId="0" fontId="6" fillId="14" borderId="50" xfId="0" applyFont="1" applyFill="1" applyBorder="1" applyAlignment="1">
      <alignment horizontal="center"/>
    </xf>
    <xf numFmtId="49" fontId="6" fillId="0" borderId="49" xfId="0" applyNumberFormat="1" applyFont="1" applyBorder="1" applyAlignment="1">
      <alignment horizontal="center"/>
    </xf>
    <xf numFmtId="0" fontId="6" fillId="0" borderId="50" xfId="0" applyFont="1" applyFill="1" applyBorder="1" applyAlignment="1">
      <alignment horizontal="center"/>
    </xf>
    <xf numFmtId="0" fontId="0" fillId="0" borderId="50" xfId="0" applyBorder="1"/>
    <xf numFmtId="0" fontId="6" fillId="0" borderId="36" xfId="0" applyFont="1" applyBorder="1" applyAlignment="1">
      <alignment horizontal="center"/>
    </xf>
    <xf numFmtId="0" fontId="33" fillId="14" borderId="36" xfId="0" applyFont="1" applyFill="1" applyBorder="1" applyAlignment="1">
      <alignment horizontal="center"/>
    </xf>
    <xf numFmtId="0" fontId="6" fillId="14" borderId="36" xfId="0" applyFont="1" applyFill="1" applyBorder="1" applyAlignment="1">
      <alignment horizontal="center"/>
    </xf>
    <xf numFmtId="49" fontId="14" fillId="24" borderId="54" xfId="0" applyNumberFormat="1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/>
    </xf>
    <xf numFmtId="0" fontId="0" fillId="0" borderId="36" xfId="0" applyBorder="1"/>
    <xf numFmtId="0" fontId="6" fillId="0" borderId="36" xfId="0" applyFont="1" applyFill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33" fillId="14" borderId="56" xfId="0" applyFont="1" applyFill="1" applyBorder="1" applyAlignment="1">
      <alignment horizontal="center"/>
    </xf>
    <xf numFmtId="0" fontId="6" fillId="14" borderId="56" xfId="0" applyFont="1" applyFill="1" applyBorder="1" applyAlignment="1">
      <alignment horizontal="center"/>
    </xf>
    <xf numFmtId="49" fontId="40" fillId="25" borderId="57" xfId="0" applyNumberFormat="1" applyFont="1" applyFill="1" applyBorder="1" applyAlignment="1">
      <alignment horizontal="center" vertical="center"/>
    </xf>
    <xf numFmtId="0" fontId="0" fillId="0" borderId="56" xfId="0" applyFont="1" applyBorder="1"/>
    <xf numFmtId="0" fontId="6" fillId="0" borderId="56" xfId="0" applyFont="1" applyFill="1" applyBorder="1" applyAlignment="1">
      <alignment horizontal="center"/>
    </xf>
    <xf numFmtId="0" fontId="6" fillId="0" borderId="59" xfId="0" applyFont="1" applyBorder="1" applyAlignment="1">
      <alignment horizontal="center"/>
    </xf>
    <xf numFmtId="0" fontId="33" fillId="14" borderId="59" xfId="0" applyFont="1" applyFill="1" applyBorder="1" applyAlignment="1">
      <alignment horizontal="center"/>
    </xf>
    <xf numFmtId="0" fontId="6" fillId="14" borderId="59" xfId="0" applyFont="1" applyFill="1" applyBorder="1" applyAlignment="1">
      <alignment horizontal="center"/>
    </xf>
    <xf numFmtId="49" fontId="14" fillId="27" borderId="60" xfId="0" applyNumberFormat="1" applyFont="1" applyFill="1" applyBorder="1" applyAlignment="1">
      <alignment horizontal="center" vertical="center"/>
    </xf>
    <xf numFmtId="0" fontId="0" fillId="0" borderId="59" xfId="0" applyBorder="1"/>
    <xf numFmtId="0" fontId="6" fillId="0" borderId="59" xfId="0" applyFont="1" applyFill="1" applyBorder="1" applyAlignment="1">
      <alignment horizontal="center"/>
    </xf>
    <xf numFmtId="49" fontId="6" fillId="0" borderId="4" xfId="0" applyNumberFormat="1" applyFont="1" applyBorder="1" applyAlignment="1">
      <alignment horizontal="right" vertical="center"/>
    </xf>
    <xf numFmtId="49" fontId="6" fillId="5" borderId="4" xfId="0" applyNumberFormat="1" applyFont="1" applyFill="1" applyBorder="1" applyAlignment="1">
      <alignment horizontal="right" vertical="center"/>
    </xf>
    <xf numFmtId="49" fontId="6" fillId="0" borderId="4" xfId="0" applyNumberFormat="1" applyFont="1" applyFill="1" applyBorder="1" applyAlignment="1">
      <alignment horizontal="right" vertical="center"/>
    </xf>
    <xf numFmtId="0" fontId="6" fillId="10" borderId="4" xfId="0" applyFont="1" applyFill="1" applyBorder="1" applyAlignment="1">
      <alignment horizontal="center" vertical="center"/>
    </xf>
    <xf numFmtId="3" fontId="6" fillId="10" borderId="4" xfId="0" applyNumberFormat="1" applyFont="1" applyFill="1" applyBorder="1" applyAlignment="1">
      <alignment horizontal="center" vertical="center"/>
    </xf>
    <xf numFmtId="0" fontId="20" fillId="11" borderId="16" xfId="0" applyFont="1" applyFill="1" applyBorder="1" applyAlignment="1">
      <alignment horizontal="center" vertical="center"/>
    </xf>
    <xf numFmtId="0" fontId="20" fillId="11" borderId="17" xfId="0" applyFont="1" applyFill="1" applyBorder="1" applyAlignment="1">
      <alignment horizontal="center" vertical="center"/>
    </xf>
    <xf numFmtId="3" fontId="9" fillId="12" borderId="18" xfId="0" applyNumberFormat="1" applyFont="1" applyFill="1" applyBorder="1" applyAlignment="1">
      <alignment horizontal="center" vertical="center"/>
    </xf>
    <xf numFmtId="3" fontId="9" fillId="12" borderId="0" xfId="0" applyNumberFormat="1" applyFont="1" applyFill="1" applyBorder="1" applyAlignment="1">
      <alignment horizontal="center" vertical="center"/>
    </xf>
    <xf numFmtId="3" fontId="9" fillId="3" borderId="19" xfId="0" applyNumberFormat="1" applyFont="1" applyFill="1" applyBorder="1" applyAlignment="1">
      <alignment horizontal="center" vertical="center" wrapText="1"/>
    </xf>
    <xf numFmtId="3" fontId="9" fillId="3" borderId="20" xfId="0" applyNumberFormat="1" applyFont="1" applyFill="1" applyBorder="1" applyAlignment="1">
      <alignment horizontal="center" vertical="center" wrapText="1"/>
    </xf>
    <xf numFmtId="0" fontId="18" fillId="11" borderId="4" xfId="0" applyFont="1" applyFill="1" applyBorder="1" applyAlignment="1">
      <alignment horizontal="center" vertical="center"/>
    </xf>
    <xf numFmtId="0" fontId="11" fillId="11" borderId="0" xfId="1" applyFont="1" applyFill="1" applyBorder="1" applyAlignment="1">
      <alignment horizontal="center" vertical="center"/>
    </xf>
    <xf numFmtId="49" fontId="18" fillId="11" borderId="11" xfId="0" applyNumberFormat="1" applyFont="1" applyFill="1" applyBorder="1" applyAlignment="1">
      <alignment horizontal="center" vertical="center"/>
    </xf>
    <xf numFmtId="49" fontId="18" fillId="11" borderId="13" xfId="0" applyNumberFormat="1" applyFont="1" applyFill="1" applyBorder="1" applyAlignment="1">
      <alignment horizontal="center" vertical="center"/>
    </xf>
    <xf numFmtId="49" fontId="18" fillId="11" borderId="12" xfId="0" applyNumberFormat="1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12" xfId="0" applyNumberFormat="1" applyFont="1" applyFill="1" applyBorder="1" applyAlignment="1">
      <alignment horizontal="center" vertical="center"/>
    </xf>
    <xf numFmtId="49" fontId="12" fillId="3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3" fontId="9" fillId="12" borderId="4" xfId="0" applyNumberFormat="1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49" fontId="10" fillId="5" borderId="8" xfId="0" applyNumberFormat="1" applyFont="1" applyFill="1" applyBorder="1" applyAlignment="1">
      <alignment horizontal="center"/>
    </xf>
    <xf numFmtId="49" fontId="10" fillId="5" borderId="9" xfId="0" applyNumberFormat="1" applyFont="1" applyFill="1" applyBorder="1" applyAlignment="1">
      <alignment horizontal="center"/>
    </xf>
    <xf numFmtId="49" fontId="10" fillId="5" borderId="10" xfId="0" applyNumberFormat="1" applyFont="1" applyFill="1" applyBorder="1" applyAlignment="1">
      <alignment horizontal="center"/>
    </xf>
    <xf numFmtId="0" fontId="54" fillId="5" borderId="33" xfId="0" applyFont="1" applyFill="1" applyBorder="1" applyAlignment="1">
      <alignment horizontal="center" vertical="center"/>
    </xf>
    <xf numFmtId="49" fontId="10" fillId="5" borderId="6" xfId="0" applyNumberFormat="1" applyFont="1" applyFill="1" applyBorder="1" applyAlignment="1">
      <alignment horizontal="center"/>
    </xf>
    <xf numFmtId="0" fontId="4" fillId="7" borderId="0" xfId="1" applyFont="1" applyFill="1" applyBorder="1" applyAlignment="1" applyProtection="1">
      <alignment horizontal="center"/>
      <protection locked="0"/>
    </xf>
    <xf numFmtId="0" fontId="29" fillId="0" borderId="0" xfId="3" applyFont="1" applyBorder="1" applyAlignment="1" applyProtection="1">
      <alignment horizontal="center" vertical="center"/>
      <protection locked="0"/>
    </xf>
    <xf numFmtId="49" fontId="15" fillId="8" borderId="42" xfId="0" applyNumberFormat="1" applyFont="1" applyFill="1" applyBorder="1" applyAlignment="1">
      <alignment horizontal="center" vertical="center"/>
    </xf>
    <xf numFmtId="49" fontId="15" fillId="8" borderId="43" xfId="0" applyNumberFormat="1" applyFont="1" applyFill="1" applyBorder="1" applyAlignment="1">
      <alignment horizontal="center" vertical="center"/>
    </xf>
    <xf numFmtId="49" fontId="15" fillId="8" borderId="44" xfId="0" applyNumberFormat="1" applyFont="1" applyFill="1" applyBorder="1" applyAlignment="1">
      <alignment horizontal="center" vertical="center"/>
    </xf>
    <xf numFmtId="49" fontId="14" fillId="8" borderId="8" xfId="0" applyNumberFormat="1" applyFont="1" applyFill="1" applyBorder="1" applyAlignment="1">
      <alignment horizontal="center" vertical="center"/>
    </xf>
    <xf numFmtId="49" fontId="14" fillId="8" borderId="9" xfId="0" applyNumberFormat="1" applyFont="1" applyFill="1" applyBorder="1" applyAlignment="1">
      <alignment horizontal="center" vertical="center"/>
    </xf>
    <xf numFmtId="49" fontId="14" fillId="8" borderId="10" xfId="0" applyNumberFormat="1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3" fontId="12" fillId="4" borderId="8" xfId="0" applyNumberFormat="1" applyFont="1" applyFill="1" applyBorder="1" applyAlignment="1">
      <alignment horizontal="center"/>
    </xf>
    <xf numFmtId="3" fontId="12" fillId="4" borderId="10" xfId="0" applyNumberFormat="1" applyFont="1" applyFill="1" applyBorder="1" applyAlignment="1">
      <alignment horizontal="center"/>
    </xf>
    <xf numFmtId="49" fontId="12" fillId="4" borderId="8" xfId="0" applyNumberFormat="1" applyFont="1" applyFill="1" applyBorder="1" applyAlignment="1">
      <alignment horizontal="center"/>
    </xf>
    <xf numFmtId="49" fontId="12" fillId="4" borderId="9" xfId="0" applyNumberFormat="1" applyFont="1" applyFill="1" applyBorder="1" applyAlignment="1">
      <alignment horizontal="center"/>
    </xf>
    <xf numFmtId="49" fontId="12" fillId="4" borderId="10" xfId="0" applyNumberFormat="1" applyFont="1" applyFill="1" applyBorder="1" applyAlignment="1">
      <alignment horizontal="center"/>
    </xf>
    <xf numFmtId="0" fontId="14" fillId="8" borderId="8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49" fontId="10" fillId="5" borderId="5" xfId="0" applyNumberFormat="1" applyFont="1" applyFill="1" applyBorder="1" applyAlignment="1">
      <alignment horizontal="center"/>
    </xf>
    <xf numFmtId="49" fontId="14" fillId="2" borderId="5" xfId="0" applyNumberFormat="1" applyFont="1" applyFill="1" applyBorder="1" applyAlignment="1">
      <alignment horizontal="center" vertical="center"/>
    </xf>
    <xf numFmtId="49" fontId="14" fillId="8" borderId="5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49" fontId="12" fillId="4" borderId="5" xfId="0" applyNumberFormat="1" applyFont="1" applyFill="1" applyBorder="1" applyAlignment="1">
      <alignment horizontal="center"/>
    </xf>
    <xf numFmtId="3" fontId="12" fillId="4" borderId="5" xfId="0" applyNumberFormat="1" applyFont="1" applyFill="1" applyBorder="1" applyAlignment="1">
      <alignment horizontal="center"/>
    </xf>
    <xf numFmtId="0" fontId="50" fillId="5" borderId="5" xfId="0" applyFont="1" applyFill="1" applyBorder="1" applyAlignment="1">
      <alignment horizontal="center" vertical="center"/>
    </xf>
    <xf numFmtId="0" fontId="4" fillId="9" borderId="0" xfId="1" applyFont="1" applyFill="1" applyBorder="1" applyAlignment="1" applyProtection="1">
      <alignment horizontal="center"/>
      <protection locked="0"/>
    </xf>
    <xf numFmtId="49" fontId="15" fillId="2" borderId="23" xfId="0" applyNumberFormat="1" applyFont="1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49" fontId="10" fillId="5" borderId="27" xfId="0" applyNumberFormat="1" applyFont="1" applyFill="1" applyBorder="1" applyAlignment="1">
      <alignment horizontal="center"/>
    </xf>
    <xf numFmtId="0" fontId="39" fillId="5" borderId="27" xfId="0" applyFont="1" applyFill="1" applyBorder="1" applyAlignment="1">
      <alignment horizontal="center" vertical="center"/>
    </xf>
    <xf numFmtId="0" fontId="4" fillId="26" borderId="0" xfId="1" applyFont="1" applyFill="1" applyBorder="1" applyAlignment="1" applyProtection="1">
      <alignment horizontal="center"/>
      <protection locked="0"/>
    </xf>
    <xf numFmtId="49" fontId="15" fillId="26" borderId="27" xfId="0" applyNumberFormat="1" applyFont="1" applyFill="1" applyBorder="1" applyAlignment="1">
      <alignment horizontal="center" vertical="center"/>
    </xf>
    <xf numFmtId="49" fontId="15" fillId="8" borderId="27" xfId="0" applyNumberFormat="1" applyFont="1" applyFill="1" applyBorder="1" applyAlignment="1">
      <alignment horizontal="center" vertical="center"/>
    </xf>
    <xf numFmtId="49" fontId="15" fillId="8" borderId="28" xfId="0" applyNumberFormat="1" applyFont="1" applyFill="1" applyBorder="1" applyAlignment="1">
      <alignment horizontal="center" vertical="center"/>
    </xf>
    <xf numFmtId="49" fontId="14" fillId="26" borderId="27" xfId="0" applyNumberFormat="1" applyFont="1" applyFill="1" applyBorder="1" applyAlignment="1">
      <alignment horizontal="center" vertical="center"/>
    </xf>
    <xf numFmtId="49" fontId="14" fillId="8" borderId="27" xfId="0" applyNumberFormat="1" applyFont="1" applyFill="1" applyBorder="1" applyAlignment="1">
      <alignment horizontal="center" vertical="center"/>
    </xf>
    <xf numFmtId="0" fontId="14" fillId="26" borderId="27" xfId="0" applyFont="1" applyFill="1" applyBorder="1" applyAlignment="1">
      <alignment horizontal="center" vertical="center"/>
    </xf>
    <xf numFmtId="0" fontId="14" fillId="8" borderId="27" xfId="0" applyFont="1" applyFill="1" applyBorder="1" applyAlignment="1">
      <alignment horizontal="center" vertical="center"/>
    </xf>
    <xf numFmtId="0" fontId="9" fillId="26" borderId="27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49" fontId="12" fillId="4" borderId="27" xfId="0" applyNumberFormat="1" applyFont="1" applyFill="1" applyBorder="1" applyAlignment="1">
      <alignment horizontal="center"/>
    </xf>
    <xf numFmtId="3" fontId="12" fillId="4" borderId="27" xfId="0" applyNumberFormat="1" applyFont="1" applyFill="1" applyBorder="1" applyAlignment="1">
      <alignment horizontal="center"/>
    </xf>
    <xf numFmtId="49" fontId="10" fillId="5" borderId="33" xfId="0" applyNumberFormat="1" applyFont="1" applyFill="1" applyBorder="1" applyAlignment="1">
      <alignment horizontal="center"/>
    </xf>
    <xf numFmtId="0" fontId="56" fillId="5" borderId="33" xfId="0" applyFont="1" applyFill="1" applyBorder="1" applyAlignment="1">
      <alignment horizontal="center" vertical="center"/>
    </xf>
    <xf numFmtId="0" fontId="4" fillId="22" borderId="0" xfId="1" applyFont="1" applyFill="1" applyBorder="1" applyAlignment="1" applyProtection="1">
      <alignment horizontal="center"/>
      <protection locked="0"/>
    </xf>
    <xf numFmtId="49" fontId="15" fillId="22" borderId="39" xfId="0" applyNumberFormat="1" applyFont="1" applyFill="1" applyBorder="1" applyAlignment="1">
      <alignment horizontal="center" vertical="center"/>
    </xf>
    <xf numFmtId="49" fontId="15" fillId="22" borderId="40" xfId="0" applyNumberFormat="1" applyFont="1" applyFill="1" applyBorder="1" applyAlignment="1">
      <alignment horizontal="center" vertical="center"/>
    </xf>
    <xf numFmtId="49" fontId="15" fillId="22" borderId="41" xfId="0" applyNumberFormat="1" applyFont="1" applyFill="1" applyBorder="1" applyAlignment="1">
      <alignment horizontal="center" vertical="center"/>
    </xf>
    <xf numFmtId="49" fontId="14" fillId="22" borderId="33" xfId="0" applyNumberFormat="1" applyFont="1" applyFill="1" applyBorder="1" applyAlignment="1">
      <alignment horizontal="center" vertical="center"/>
    </xf>
    <xf numFmtId="49" fontId="14" fillId="8" borderId="33" xfId="0" applyNumberFormat="1" applyFont="1" applyFill="1" applyBorder="1" applyAlignment="1">
      <alignment horizontal="center" vertical="center"/>
    </xf>
    <xf numFmtId="0" fontId="14" fillId="22" borderId="33" xfId="0" applyFont="1" applyFill="1" applyBorder="1" applyAlignment="1">
      <alignment horizontal="center" vertical="center"/>
    </xf>
    <xf numFmtId="0" fontId="14" fillId="8" borderId="33" xfId="0" applyFont="1" applyFill="1" applyBorder="1" applyAlignment="1">
      <alignment horizontal="center" vertical="center"/>
    </xf>
    <xf numFmtId="0" fontId="9" fillId="22" borderId="33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" vertical="center"/>
    </xf>
    <xf numFmtId="49" fontId="12" fillId="4" borderId="33" xfId="0" applyNumberFormat="1" applyFont="1" applyFill="1" applyBorder="1" applyAlignment="1">
      <alignment horizontal="center"/>
    </xf>
    <xf numFmtId="3" fontId="12" fillId="4" borderId="33" xfId="0" applyNumberFormat="1" applyFont="1" applyFill="1" applyBorder="1" applyAlignment="1">
      <alignment horizontal="center"/>
    </xf>
    <xf numFmtId="0" fontId="44" fillId="5" borderId="31" xfId="0" applyFont="1" applyFill="1" applyBorder="1" applyAlignment="1">
      <alignment horizontal="center" vertical="center"/>
    </xf>
    <xf numFmtId="49" fontId="10" fillId="5" borderId="53" xfId="0" applyNumberFormat="1" applyFont="1" applyFill="1" applyBorder="1" applyAlignment="1">
      <alignment horizontal="center"/>
    </xf>
    <xf numFmtId="49" fontId="10" fillId="5" borderId="31" xfId="0" applyNumberFormat="1" applyFont="1" applyFill="1" applyBorder="1" applyAlignment="1">
      <alignment horizontal="center"/>
    </xf>
    <xf numFmtId="0" fontId="4" fillId="23" borderId="0" xfId="1" applyFont="1" applyFill="1" applyBorder="1" applyAlignment="1" applyProtection="1">
      <alignment horizontal="center"/>
      <protection locked="0"/>
    </xf>
    <xf numFmtId="49" fontId="15" fillId="23" borderId="37" xfId="0" applyNumberFormat="1" applyFont="1" applyFill="1" applyBorder="1" applyAlignment="1">
      <alignment horizontal="center" vertical="center"/>
    </xf>
    <xf numFmtId="49" fontId="15" fillId="23" borderId="38" xfId="0" applyNumberFormat="1" applyFont="1" applyFill="1" applyBorder="1" applyAlignment="1">
      <alignment horizontal="center" vertical="center"/>
    </xf>
    <xf numFmtId="0" fontId="9" fillId="23" borderId="31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/>
    </xf>
    <xf numFmtId="49" fontId="12" fillId="4" borderId="31" xfId="0" applyNumberFormat="1" applyFont="1" applyFill="1" applyBorder="1" applyAlignment="1">
      <alignment horizontal="center"/>
    </xf>
    <xf numFmtId="3" fontId="12" fillId="4" borderId="31" xfId="0" applyNumberFormat="1" applyFont="1" applyFill="1" applyBorder="1" applyAlignment="1">
      <alignment horizontal="center"/>
    </xf>
    <xf numFmtId="49" fontId="14" fillId="23" borderId="31" xfId="0" applyNumberFormat="1" applyFont="1" applyFill="1" applyBorder="1" applyAlignment="1">
      <alignment horizontal="center" vertical="center"/>
    </xf>
    <xf numFmtId="49" fontId="14" fillId="8" borderId="31" xfId="0" applyNumberFormat="1" applyFont="1" applyFill="1" applyBorder="1" applyAlignment="1">
      <alignment horizontal="center" vertical="center"/>
    </xf>
    <xf numFmtId="0" fontId="14" fillId="23" borderId="31" xfId="0" applyFont="1" applyFill="1" applyBorder="1" applyAlignment="1">
      <alignment horizontal="center" vertical="center"/>
    </xf>
    <xf numFmtId="0" fontId="14" fillId="8" borderId="31" xfId="0" applyFont="1" applyFill="1" applyBorder="1" applyAlignment="1">
      <alignment horizontal="center" vertical="center"/>
    </xf>
    <xf numFmtId="0" fontId="4" fillId="24" borderId="0" xfId="1" applyFont="1" applyFill="1" applyBorder="1" applyAlignment="1" applyProtection="1">
      <alignment horizontal="center"/>
      <protection locked="0"/>
    </xf>
    <xf numFmtId="49" fontId="10" fillId="5" borderId="30" xfId="0" applyNumberFormat="1" applyFont="1" applyFill="1" applyBorder="1" applyAlignment="1">
      <alignment horizontal="center"/>
    </xf>
    <xf numFmtId="49" fontId="10" fillId="5" borderId="55" xfId="0" applyNumberFormat="1" applyFont="1" applyFill="1" applyBorder="1" applyAlignment="1">
      <alignment horizontal="center"/>
    </xf>
    <xf numFmtId="0" fontId="41" fillId="5" borderId="30" xfId="0" applyFont="1" applyFill="1" applyBorder="1" applyAlignment="1">
      <alignment horizontal="center" vertical="center"/>
    </xf>
    <xf numFmtId="49" fontId="15" fillId="24" borderId="34" xfId="0" applyNumberFormat="1" applyFont="1" applyFill="1" applyBorder="1" applyAlignment="1">
      <alignment horizontal="center" vertical="center"/>
    </xf>
    <xf numFmtId="49" fontId="15" fillId="24" borderId="35" xfId="0" applyNumberFormat="1" applyFont="1" applyFill="1" applyBorder="1" applyAlignment="1">
      <alignment horizontal="center" vertical="center"/>
    </xf>
    <xf numFmtId="49" fontId="15" fillId="24" borderId="36" xfId="0" applyNumberFormat="1" applyFont="1" applyFill="1" applyBorder="1" applyAlignment="1">
      <alignment horizontal="center" vertical="center"/>
    </xf>
    <xf numFmtId="49" fontId="14" fillId="24" borderId="30" xfId="0" applyNumberFormat="1" applyFont="1" applyFill="1" applyBorder="1" applyAlignment="1">
      <alignment horizontal="center" vertical="center"/>
    </xf>
    <xf numFmtId="49" fontId="14" fillId="8" borderId="30" xfId="0" applyNumberFormat="1" applyFont="1" applyFill="1" applyBorder="1" applyAlignment="1">
      <alignment horizontal="center" vertical="center"/>
    </xf>
    <xf numFmtId="0" fontId="14" fillId="24" borderId="30" xfId="0" applyFont="1" applyFill="1" applyBorder="1" applyAlignment="1">
      <alignment horizontal="center" vertical="center"/>
    </xf>
    <xf numFmtId="0" fontId="14" fillId="8" borderId="30" xfId="0" applyFont="1" applyFill="1" applyBorder="1" applyAlignment="1">
      <alignment horizontal="center" vertical="center"/>
    </xf>
    <xf numFmtId="0" fontId="9" fillId="24" borderId="30" xfId="0" applyFont="1" applyFill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49" fontId="12" fillId="4" borderId="30" xfId="0" applyNumberFormat="1" applyFont="1" applyFill="1" applyBorder="1" applyAlignment="1">
      <alignment horizontal="center"/>
    </xf>
    <xf numFmtId="3" fontId="12" fillId="4" borderId="30" xfId="0" applyNumberFormat="1" applyFont="1" applyFill="1" applyBorder="1" applyAlignment="1">
      <alignment horizontal="center"/>
    </xf>
    <xf numFmtId="49" fontId="10" fillId="5" borderId="58" xfId="0" applyNumberFormat="1" applyFont="1" applyFill="1" applyBorder="1" applyAlignment="1">
      <alignment horizontal="center"/>
    </xf>
    <xf numFmtId="49" fontId="10" fillId="5" borderId="45" xfId="0" applyNumberFormat="1" applyFont="1" applyFill="1" applyBorder="1" applyAlignment="1">
      <alignment horizontal="center"/>
    </xf>
    <xf numFmtId="0" fontId="41" fillId="5" borderId="29" xfId="0" applyFont="1" applyFill="1" applyBorder="1" applyAlignment="1">
      <alignment horizontal="center" vertical="center"/>
    </xf>
    <xf numFmtId="0" fontId="45" fillId="25" borderId="0" xfId="1" applyFont="1" applyFill="1" applyBorder="1" applyAlignment="1" applyProtection="1">
      <alignment horizontal="center"/>
      <protection locked="0"/>
    </xf>
    <xf numFmtId="0" fontId="45" fillId="7" borderId="0" xfId="1" applyFont="1" applyFill="1" applyBorder="1" applyAlignment="1" applyProtection="1">
      <alignment horizontal="center"/>
      <protection locked="0"/>
    </xf>
    <xf numFmtId="49" fontId="46" fillId="25" borderId="45" xfId="0" applyNumberFormat="1" applyFont="1" applyFill="1" applyBorder="1" applyAlignment="1">
      <alignment horizontal="center" vertical="center"/>
    </xf>
    <xf numFmtId="49" fontId="46" fillId="8" borderId="45" xfId="0" applyNumberFormat="1" applyFont="1" applyFill="1" applyBorder="1" applyAlignment="1">
      <alignment horizontal="center" vertical="center"/>
    </xf>
    <xf numFmtId="49" fontId="46" fillId="8" borderId="46" xfId="0" applyNumberFormat="1" applyFont="1" applyFill="1" applyBorder="1" applyAlignment="1">
      <alignment horizontal="center" vertical="center"/>
    </xf>
    <xf numFmtId="0" fontId="49" fillId="0" borderId="0" xfId="3" applyFont="1" applyBorder="1" applyAlignment="1" applyProtection="1">
      <alignment horizontal="center" vertical="center"/>
      <protection locked="0"/>
    </xf>
    <xf numFmtId="49" fontId="40" fillId="25" borderId="45" xfId="0" applyNumberFormat="1" applyFont="1" applyFill="1" applyBorder="1" applyAlignment="1">
      <alignment horizontal="center" vertical="center"/>
    </xf>
    <xf numFmtId="49" fontId="40" fillId="8" borderId="45" xfId="0" applyNumberFormat="1" applyFont="1" applyFill="1" applyBorder="1" applyAlignment="1">
      <alignment horizontal="center" vertical="center"/>
    </xf>
    <xf numFmtId="0" fontId="40" fillId="25" borderId="45" xfId="0" applyFont="1" applyFill="1" applyBorder="1" applyAlignment="1">
      <alignment horizontal="center" vertical="center"/>
    </xf>
    <xf numFmtId="0" fontId="40" fillId="8" borderId="45" xfId="0" applyFont="1" applyFill="1" applyBorder="1" applyAlignment="1">
      <alignment horizontal="center" vertical="center"/>
    </xf>
    <xf numFmtId="0" fontId="10" fillId="25" borderId="45" xfId="0" applyFont="1" applyFill="1" applyBorder="1" applyAlignment="1">
      <alignment horizontal="center" vertical="center"/>
    </xf>
    <xf numFmtId="0" fontId="10" fillId="7" borderId="45" xfId="0" applyFont="1" applyFill="1" applyBorder="1" applyAlignment="1">
      <alignment horizontal="center" vertical="center"/>
    </xf>
    <xf numFmtId="49" fontId="48" fillId="4" borderId="45" xfId="0" applyNumberFormat="1" applyFont="1" applyFill="1" applyBorder="1" applyAlignment="1">
      <alignment horizontal="center"/>
    </xf>
    <xf numFmtId="3" fontId="48" fillId="4" borderId="45" xfId="0" applyNumberFormat="1" applyFont="1" applyFill="1" applyBorder="1" applyAlignment="1">
      <alignment horizontal="center"/>
    </xf>
    <xf numFmtId="0" fontId="36" fillId="5" borderId="25" xfId="0" applyFont="1" applyFill="1" applyBorder="1" applyAlignment="1">
      <alignment horizontal="center" vertical="center"/>
    </xf>
    <xf numFmtId="49" fontId="15" fillId="27" borderId="25" xfId="0" applyNumberFormat="1" applyFont="1" applyFill="1" applyBorder="1" applyAlignment="1">
      <alignment horizontal="center" vertical="center"/>
    </xf>
    <xf numFmtId="49" fontId="15" fillId="8" borderId="25" xfId="0" applyNumberFormat="1" applyFont="1" applyFill="1" applyBorder="1" applyAlignment="1">
      <alignment horizontal="center" vertical="center"/>
    </xf>
    <xf numFmtId="49" fontId="15" fillId="8" borderId="26" xfId="0" applyNumberFormat="1" applyFont="1" applyFill="1" applyBorder="1" applyAlignment="1">
      <alignment horizontal="center" vertical="center"/>
    </xf>
    <xf numFmtId="49" fontId="10" fillId="5" borderId="61" xfId="0" applyNumberFormat="1" applyFont="1" applyFill="1" applyBorder="1" applyAlignment="1">
      <alignment horizontal="center"/>
    </xf>
    <xf numFmtId="49" fontId="10" fillId="5" borderId="25" xfId="0" applyNumberFormat="1" applyFont="1" applyFill="1" applyBorder="1" applyAlignment="1">
      <alignment horizontal="center"/>
    </xf>
    <xf numFmtId="0" fontId="4" fillId="27" borderId="0" xfId="1" applyFont="1" applyFill="1" applyBorder="1" applyAlignment="1" applyProtection="1">
      <alignment horizontal="center"/>
      <protection locked="0"/>
    </xf>
    <xf numFmtId="49" fontId="14" fillId="27" borderId="25" xfId="0" applyNumberFormat="1" applyFont="1" applyFill="1" applyBorder="1" applyAlignment="1">
      <alignment horizontal="center" vertical="center"/>
    </xf>
    <xf numFmtId="49" fontId="14" fillId="8" borderId="25" xfId="0" applyNumberFormat="1" applyFont="1" applyFill="1" applyBorder="1" applyAlignment="1">
      <alignment horizontal="center" vertical="center"/>
    </xf>
    <xf numFmtId="0" fontId="14" fillId="27" borderId="25" xfId="0" applyFont="1" applyFill="1" applyBorder="1" applyAlignment="1">
      <alignment horizontal="center" vertical="center"/>
    </xf>
    <xf numFmtId="0" fontId="14" fillId="8" borderId="25" xfId="0" applyFont="1" applyFill="1" applyBorder="1" applyAlignment="1">
      <alignment horizontal="center" vertical="center"/>
    </xf>
    <xf numFmtId="0" fontId="9" fillId="27" borderId="25" xfId="0" applyFont="1" applyFill="1" applyBorder="1" applyAlignment="1">
      <alignment horizontal="center" vertical="center"/>
    </xf>
    <xf numFmtId="0" fontId="9" fillId="7" borderId="25" xfId="0" applyFont="1" applyFill="1" applyBorder="1" applyAlignment="1">
      <alignment horizontal="center" vertical="center"/>
    </xf>
    <xf numFmtId="49" fontId="12" fillId="4" borderId="25" xfId="0" applyNumberFormat="1" applyFont="1" applyFill="1" applyBorder="1" applyAlignment="1">
      <alignment horizontal="center"/>
    </xf>
    <xf numFmtId="3" fontId="12" fillId="4" borderId="25" xfId="0" applyNumberFormat="1" applyFont="1" applyFill="1" applyBorder="1" applyAlignment="1">
      <alignment horizontal="center"/>
    </xf>
  </cellXfs>
  <cellStyles count="5">
    <cellStyle name="Heading 1" xfId="1" builtinId="16"/>
    <cellStyle name="Heading 2" xfId="2" builtinId="17"/>
    <cellStyle name="Heading 3" xfId="3" builtinId="18"/>
    <cellStyle name="Heading 4" xfId="4" builtinId="19"/>
    <cellStyle name="Normal" xfId="0" builtinId="0"/>
  </cellStyles>
  <dxfs count="0"/>
  <tableStyles count="0" defaultTableStyle="TableStyleMedium2" defaultPivotStyle="PivotStyleLight16"/>
  <colors>
    <mruColors>
      <color rgb="FF9751CB"/>
      <color rgb="FF990000"/>
      <color rgb="FFFFD5FF"/>
      <color rgb="FFFFFFCC"/>
      <color rgb="FFDDADE5"/>
      <color rgb="FF8BE1FF"/>
      <color rgb="FFFF66CC"/>
      <color rgb="FFFF8BD8"/>
      <color rgb="FFFFB3FF"/>
      <color rgb="FFF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 Baseball Market Share (All Brands)</a:t>
            </a:r>
          </a:p>
        </c:rich>
      </c:tx>
      <c:layout>
        <c:manualLayout>
          <c:xMode val="edge"/>
          <c:yMode val="edge"/>
          <c:x val="0.19383332040864099"/>
          <c:y val="0.91058584211609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51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5"/>
          <c:dPt>
            <c:idx val="0"/>
            <c:bubble3D val="0"/>
            <c:explosion val="27"/>
            <c:spPr>
              <a:solidFill>
                <a:srgbClr val="C0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31E-4016-A4BF-F382BD3408E3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31E-4016-A4BF-F382BD3408E3}"/>
              </c:ext>
            </c:extLst>
          </c:dPt>
          <c:dPt>
            <c:idx val="2"/>
            <c:bubble3D val="0"/>
            <c:spPr>
              <a:solidFill>
                <a:srgbClr val="99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31E-4016-A4BF-F382BD3408E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31E-4016-A4BF-F382BD3408E3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231E-4016-A4BF-F382BD3408E3}"/>
              </c:ext>
            </c:extLst>
          </c:dPt>
          <c:dPt>
            <c:idx val="5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231E-4016-A4BF-F382BD3408E3}"/>
              </c:ext>
            </c:extLst>
          </c:dPt>
          <c:dPt>
            <c:idx val="6"/>
            <c:bubble3D val="0"/>
            <c:spPr>
              <a:solidFill>
                <a:srgbClr val="00206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31E-4016-A4BF-F382BD3408E3}"/>
              </c:ext>
            </c:extLst>
          </c:dPt>
          <c:dPt>
            <c:idx val="7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31E-4016-A4BF-F382BD3408E3}"/>
              </c:ext>
            </c:extLst>
          </c:dPt>
          <c:dLbls>
            <c:dLbl>
              <c:idx val="0"/>
              <c:layout>
                <c:manualLayout>
                  <c:x val="-1.6095010256624312E-2"/>
                  <c:y val="0.21898482646750692"/>
                </c:manualLayout>
              </c:layout>
              <c:numFmt formatCode="0.00%" sourceLinked="0"/>
              <c:spPr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31E-4016-A4BF-F382BD3408E3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91426"/>
                        <a:gd name="adj2" fmla="val -177515"/>
                      </a:avLst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</c:ext>
              </c:extLst>
            </c:dLbl>
            <c:dLbl>
              <c:idx val="1"/>
              <c:layout>
                <c:manualLayout>
                  <c:x val="-0.17324856440048034"/>
                  <c:y val="-9.1994300068714591E-2"/>
                </c:manualLayout>
              </c:layout>
              <c:numFmt formatCode="0.00%" sourceLinked="0"/>
              <c:spPr>
                <a:xfrm>
                  <a:off x="1043766" y="3508978"/>
                  <a:ext cx="577603" cy="546741"/>
                </a:xfrm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31E-4016-A4BF-F382BD3408E3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60603"/>
                        <a:gd name="adj2" fmla="val -67836"/>
                      </a:avLst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8.0585729053705354E-2"/>
                      <c:h val="0.12317748964982149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7.5513175888347384E-2"/>
                  <c:y val="8.9071545040703623E-3"/>
                </c:manualLayout>
              </c:layout>
              <c:numFmt formatCode="0.00%" sourceLinked="0"/>
              <c:spPr>
                <a:xfrm>
                  <a:off x="0" y="2480954"/>
                  <a:ext cx="653311" cy="546741"/>
                </a:xfrm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31E-4016-A4BF-F382BD3408E3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52436"/>
                        <a:gd name="adj2" fmla="val -77952"/>
                      </a:avLst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9.114830454099597E-2"/>
                      <c:h val="0.12317748964982149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0.10575228988441392"/>
                  <c:y val="-3.4202930176453115E-2"/>
                </c:manualLayout>
              </c:layout>
              <c:numFmt formatCode="0.00%" sourceLinked="0"/>
              <c:spPr>
                <a:xfrm>
                  <a:off x="0" y="935326"/>
                  <a:ext cx="644903" cy="546741"/>
                </a:xfrm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31E-4016-A4BF-F382BD3408E3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70376"/>
                        <a:gd name="adj2" fmla="val 65544"/>
                      </a:avLst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  <c15:layout>
                    <c:manualLayout>
                      <c:w val="8.9975342883720527E-2"/>
                      <c:h val="0.12317748964982149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-4.1011253954239449E-2"/>
                  <c:y val="-4.7599304128554371E-2"/>
                </c:manualLayout>
              </c:layout>
              <c:numFmt formatCode="0.00%" sourceLinked="0"/>
              <c:spPr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31E-4016-A4BF-F382BD3408E3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31472"/>
                        <a:gd name="adj2" fmla="val 93581"/>
                      </a:avLst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</c:ext>
              </c:extLst>
            </c:dLbl>
            <c:dLbl>
              <c:idx val="5"/>
              <c:layout>
                <c:manualLayout>
                  <c:x val="-4.5857243640891037E-3"/>
                  <c:y val="-8.4120916756075234E-2"/>
                </c:manualLayout>
              </c:layout>
              <c:numFmt formatCode="0.00%" sourceLinked="0"/>
              <c:spPr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31E-4016-A4BF-F382BD3408E3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04746"/>
                        <a:gd name="adj2" fmla="val 151728"/>
                      </a:avLst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</c:ext>
              </c:extLst>
            </c:dLbl>
            <c:dLbl>
              <c:idx val="6"/>
              <c:layout>
                <c:manualLayout>
                  <c:x val="3.7218962275313738E-2"/>
                  <c:y val="-0.13041503761221535"/>
                </c:manualLayout>
              </c:layout>
              <c:numFmt formatCode="0.00%" sourceLinked="0"/>
              <c:spPr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31E-4016-A4BF-F382BD3408E3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49242"/>
                        <a:gd name="adj2" fmla="val 109052"/>
                      </a:avLst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</c:ext>
              </c:extLst>
            </c:dLbl>
            <c:dLbl>
              <c:idx val="7"/>
              <c:layout>
                <c:manualLayout>
                  <c:x val="0.1029768416405966"/>
                  <c:y val="-3.1622227479075844E-2"/>
                </c:manualLayout>
              </c:layout>
              <c:numFmt formatCode="0.00%" sourceLinked="0"/>
              <c:spPr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31E-4016-A4BF-F382BD3408E3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36120"/>
                        <a:gd name="adj2" fmla="val 92178"/>
                      </a:avLst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</c:ext>
              </c:extLst>
            </c:dLbl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'GABB DASHBOARD'!$U$4:$U$11</c:f>
              <c:strCache>
                <c:ptCount val="8"/>
                <c:pt idx="0">
                  <c:v>TOP GUN</c:v>
                </c:pt>
                <c:pt idx="1">
                  <c:v>USSSA</c:v>
                </c:pt>
                <c:pt idx="2">
                  <c:v>TCS</c:v>
                </c:pt>
                <c:pt idx="3">
                  <c:v>TLB</c:v>
                </c:pt>
                <c:pt idx="4">
                  <c:v>SGA</c:v>
                </c:pt>
                <c:pt idx="5">
                  <c:v>PSDS</c:v>
                </c:pt>
                <c:pt idx="6">
                  <c:v>PG25</c:v>
                </c:pt>
                <c:pt idx="7">
                  <c:v>Future Pros</c:v>
                </c:pt>
              </c:strCache>
            </c:strRef>
          </c:cat>
          <c:val>
            <c:numRef>
              <c:f>'GABB DASHBOARD'!$V$4:$V$11</c:f>
              <c:numCache>
                <c:formatCode>#,##0</c:formatCode>
                <c:ptCount val="8"/>
                <c:pt idx="0">
                  <c:v>359</c:v>
                </c:pt>
                <c:pt idx="1">
                  <c:v>200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108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1E-4016-A4BF-F382BD3408E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494-4CFA-A35C-F31BA5EEAA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494-4CFA-A35C-F31BA5EEAA4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9494-4CFA-A35C-F31BA5EEAA4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9494-4CFA-A35C-F31BA5EEAA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9494-4CFA-A35C-F31BA5EEAA4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9494-4CFA-A35C-F31BA5EEAA4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9494-4CFA-A35C-F31BA5EEAA4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9494-4CFA-A35C-F31BA5EEAA43}"/>
              </c:ext>
            </c:extLst>
          </c:dPt>
          <c:dLbls>
            <c:dLbl>
              <c:idx val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9494-4CFA-A35C-F31BA5EEAA43}"/>
                </c:ex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1149"/>
                        <a:gd name="adj2" fmla="val 110755"/>
                      </a:avLst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'GABB DASHBOARD'!$U$4:$U$11</c:f>
              <c:strCache>
                <c:ptCount val="8"/>
                <c:pt idx="0">
                  <c:v>TOP GUN</c:v>
                </c:pt>
                <c:pt idx="1">
                  <c:v>USSSA</c:v>
                </c:pt>
                <c:pt idx="2">
                  <c:v>TCS</c:v>
                </c:pt>
                <c:pt idx="3">
                  <c:v>TLB</c:v>
                </c:pt>
                <c:pt idx="4">
                  <c:v>SGA</c:v>
                </c:pt>
                <c:pt idx="5">
                  <c:v>PSDS</c:v>
                </c:pt>
                <c:pt idx="6">
                  <c:v>PG25</c:v>
                </c:pt>
                <c:pt idx="7">
                  <c:v>Future Pros</c:v>
                </c:pt>
              </c:strCache>
            </c:strRef>
          </c:cat>
          <c:val>
            <c:numRef>
              <c:f>'GABB DASHBOARD'!$W$4:$W$11</c:f>
              <c:numCache>
                <c:formatCode>0.00%</c:formatCode>
                <c:ptCount val="8"/>
                <c:pt idx="0">
                  <c:v>0.53823088455772117</c:v>
                </c:pt>
                <c:pt idx="1">
                  <c:v>0.29985007496251875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0.16191904047976011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1E-4016-A4BF-F382BD3408E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7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81306152493001316"/>
          <c:y val="0.13284476853788196"/>
          <c:w val="0.17005217813706319"/>
          <c:h val="0.6927051093209192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Brand Totals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'GABB DASHBOARD'!$B$105</c:f>
              <c:strCache>
                <c:ptCount val="1"/>
                <c:pt idx="0">
                  <c:v>TOP GUN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'GABB DASHBOARD'!$C$104:$G$104</c:f>
              <c:strCache>
                <c:ptCount val="5"/>
                <c:pt idx="0">
                  <c:v>Appalachian</c:v>
                </c:pt>
                <c:pt idx="1">
                  <c:v>Blue Ridge</c:v>
                </c:pt>
                <c:pt idx="2">
                  <c:v>Coastal Plain</c:v>
                </c:pt>
                <c:pt idx="3">
                  <c:v>Piedmont</c:v>
                </c:pt>
                <c:pt idx="4">
                  <c:v>Valley</c:v>
                </c:pt>
              </c:strCache>
            </c:strRef>
          </c:cat>
          <c:val>
            <c:numRef>
              <c:f>'GABB DASHBOARD'!$C$105:$G$105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106</c:v>
                </c:pt>
                <c:pt idx="3">
                  <c:v>56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4C-4BAA-8D9D-DD278872F1BD}"/>
            </c:ext>
          </c:extLst>
        </c:ser>
        <c:ser>
          <c:idx val="1"/>
          <c:order val="1"/>
          <c:tx>
            <c:strRef>
              <c:f>'GABB DASHBOARD'!$B$106</c:f>
              <c:strCache>
                <c:ptCount val="1"/>
                <c:pt idx="0">
                  <c:v>USSSA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'GABB DASHBOARD'!$C$104:$G$104</c:f>
              <c:strCache>
                <c:ptCount val="5"/>
                <c:pt idx="0">
                  <c:v>Appalachian</c:v>
                </c:pt>
                <c:pt idx="1">
                  <c:v>Blue Ridge</c:v>
                </c:pt>
                <c:pt idx="2">
                  <c:v>Coastal Plain</c:v>
                </c:pt>
                <c:pt idx="3">
                  <c:v>Piedmont</c:v>
                </c:pt>
                <c:pt idx="4">
                  <c:v>Valley</c:v>
                </c:pt>
              </c:strCache>
            </c:strRef>
          </c:cat>
          <c:val>
            <c:numRef>
              <c:f>'GABB DASHBOARD'!$C$106:$G$106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4C-4BAA-8D9D-DD278872F1BD}"/>
            </c:ext>
          </c:extLst>
        </c:ser>
        <c:ser>
          <c:idx val="2"/>
          <c:order val="2"/>
          <c:tx>
            <c:strRef>
              <c:f>'GABB DASHBOARD'!$B$107</c:f>
              <c:strCache>
                <c:ptCount val="1"/>
                <c:pt idx="0">
                  <c:v>TCS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'GABB DASHBOARD'!$C$104:$G$104</c:f>
              <c:strCache>
                <c:ptCount val="5"/>
                <c:pt idx="0">
                  <c:v>Appalachian</c:v>
                </c:pt>
                <c:pt idx="1">
                  <c:v>Blue Ridge</c:v>
                </c:pt>
                <c:pt idx="2">
                  <c:v>Coastal Plain</c:v>
                </c:pt>
                <c:pt idx="3">
                  <c:v>Piedmont</c:v>
                </c:pt>
                <c:pt idx="4">
                  <c:v>Valley</c:v>
                </c:pt>
              </c:strCache>
            </c:strRef>
          </c:cat>
          <c:val>
            <c:numRef>
              <c:f>'GABB DASHBOARD'!$C$107:$G$107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74C-4BAA-8D9D-DD278872F1BD}"/>
            </c:ext>
          </c:extLst>
        </c:ser>
        <c:ser>
          <c:idx val="3"/>
          <c:order val="3"/>
          <c:tx>
            <c:strRef>
              <c:f>'GABB DASHBOARD'!$B$108</c:f>
              <c:strCache>
                <c:ptCount val="1"/>
                <c:pt idx="0">
                  <c:v>TLB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'GABB DASHBOARD'!$C$104:$G$104</c:f>
              <c:strCache>
                <c:ptCount val="5"/>
                <c:pt idx="0">
                  <c:v>Appalachian</c:v>
                </c:pt>
                <c:pt idx="1">
                  <c:v>Blue Ridge</c:v>
                </c:pt>
                <c:pt idx="2">
                  <c:v>Coastal Plain</c:v>
                </c:pt>
                <c:pt idx="3">
                  <c:v>Piedmont</c:v>
                </c:pt>
                <c:pt idx="4">
                  <c:v>Valley</c:v>
                </c:pt>
              </c:strCache>
            </c:strRef>
          </c:cat>
          <c:val>
            <c:numRef>
              <c:f>'GABB DASHBOARD'!$C$108:$G$108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74C-4BAA-8D9D-DD278872F1BD}"/>
            </c:ext>
          </c:extLst>
        </c:ser>
        <c:ser>
          <c:idx val="4"/>
          <c:order val="4"/>
          <c:tx>
            <c:strRef>
              <c:f>'GABB DASHBOARD'!$B$109</c:f>
              <c:strCache>
                <c:ptCount val="1"/>
                <c:pt idx="0">
                  <c:v>SGA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'GABB DASHBOARD'!$C$104:$G$104</c:f>
              <c:strCache>
                <c:ptCount val="5"/>
                <c:pt idx="0">
                  <c:v>Appalachian</c:v>
                </c:pt>
                <c:pt idx="1">
                  <c:v>Blue Ridge</c:v>
                </c:pt>
                <c:pt idx="2">
                  <c:v>Coastal Plain</c:v>
                </c:pt>
                <c:pt idx="3">
                  <c:v>Piedmont</c:v>
                </c:pt>
                <c:pt idx="4">
                  <c:v>Valley</c:v>
                </c:pt>
              </c:strCache>
            </c:strRef>
          </c:cat>
          <c:val>
            <c:numRef>
              <c:f>'GABB DASHBOARD'!$C$109:$G$109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74C-4BAA-8D9D-DD278872F1BD}"/>
            </c:ext>
          </c:extLst>
        </c:ser>
        <c:ser>
          <c:idx val="5"/>
          <c:order val="5"/>
          <c:tx>
            <c:strRef>
              <c:f>'GABB DASHBOARD'!$B$110</c:f>
              <c:strCache>
                <c:ptCount val="1"/>
                <c:pt idx="0">
                  <c:v>PSDS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'GABB DASHBOARD'!$C$104:$G$104</c:f>
              <c:strCache>
                <c:ptCount val="5"/>
                <c:pt idx="0">
                  <c:v>Appalachian</c:v>
                </c:pt>
                <c:pt idx="1">
                  <c:v>Blue Ridge</c:v>
                </c:pt>
                <c:pt idx="2">
                  <c:v>Coastal Plain</c:v>
                </c:pt>
                <c:pt idx="3">
                  <c:v>Piedmont</c:v>
                </c:pt>
                <c:pt idx="4">
                  <c:v>Valley</c:v>
                </c:pt>
              </c:strCache>
            </c:strRef>
          </c:cat>
          <c:val>
            <c:numRef>
              <c:f>'GABB DASHBOARD'!$C$110:$G$110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74C-4BAA-8D9D-DD278872F1BD}"/>
            </c:ext>
          </c:extLst>
        </c:ser>
        <c:ser>
          <c:idx val="6"/>
          <c:order val="6"/>
          <c:tx>
            <c:strRef>
              <c:f>'GABB DASHBOARD'!$B$111</c:f>
              <c:strCache>
                <c:ptCount val="1"/>
                <c:pt idx="0">
                  <c:v>PG25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'GABB DASHBOARD'!$C$104:$G$104</c:f>
              <c:strCache>
                <c:ptCount val="5"/>
                <c:pt idx="0">
                  <c:v>Appalachian</c:v>
                </c:pt>
                <c:pt idx="1">
                  <c:v>Blue Ridge</c:v>
                </c:pt>
                <c:pt idx="2">
                  <c:v>Coastal Plain</c:v>
                </c:pt>
                <c:pt idx="3">
                  <c:v>Piedmont</c:v>
                </c:pt>
                <c:pt idx="4">
                  <c:v>Valley</c:v>
                </c:pt>
              </c:strCache>
            </c:strRef>
          </c:cat>
          <c:val>
            <c:numRef>
              <c:f>'GABB DASHBOARD'!$C$111:$G$111</c:f>
              <c:numCache>
                <c:formatCode>General</c:formatCode>
                <c:ptCount val="5"/>
                <c:pt idx="0">
                  <c:v>0</c:v>
                </c:pt>
                <c:pt idx="1">
                  <c:v>48</c:v>
                </c:pt>
                <c:pt idx="2">
                  <c:v>0</c:v>
                </c:pt>
                <c:pt idx="3">
                  <c:v>60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74C-4BAA-8D9D-DD278872F1BD}"/>
            </c:ext>
          </c:extLst>
        </c:ser>
        <c:ser>
          <c:idx val="7"/>
          <c:order val="7"/>
          <c:tx>
            <c:strRef>
              <c:f>'GABB DASHBOARD'!$B$112</c:f>
              <c:strCache>
                <c:ptCount val="1"/>
                <c:pt idx="0">
                  <c:v>NATIONS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'GABB DASHBOARD'!$C$104:$G$104</c:f>
              <c:strCache>
                <c:ptCount val="5"/>
                <c:pt idx="0">
                  <c:v>Appalachian</c:v>
                </c:pt>
                <c:pt idx="1">
                  <c:v>Blue Ridge</c:v>
                </c:pt>
                <c:pt idx="2">
                  <c:v>Coastal Plain</c:v>
                </c:pt>
                <c:pt idx="3">
                  <c:v>Piedmont</c:v>
                </c:pt>
                <c:pt idx="4">
                  <c:v>Valley</c:v>
                </c:pt>
              </c:strCache>
            </c:strRef>
          </c:cat>
          <c:val>
            <c:numRef>
              <c:f>'GABB DASHBOARD'!$C$112:$G$112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74C-4BAA-8D9D-DD278872F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79800824"/>
        <c:axId val="379868504"/>
      </c:barChart>
      <c:catAx>
        <c:axId val="37980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9868504"/>
        <c:crosses val="autoZero"/>
        <c:auto val="1"/>
        <c:lblAlgn val="ctr"/>
        <c:lblOffset val="100"/>
        <c:noMultiLvlLbl val="0"/>
      </c:catAx>
      <c:valAx>
        <c:axId val="37986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9800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61911</xdr:colOff>
      <xdr:row>33</xdr:row>
      <xdr:rowOff>38100</xdr:rowOff>
    </xdr:from>
    <xdr:to>
      <xdr:col>29</xdr:col>
      <xdr:colOff>542924</xdr:colOff>
      <xdr:row>51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20DE89E8-EA00-4FB2-8152-4618444F3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47623</xdr:colOff>
      <xdr:row>15</xdr:row>
      <xdr:rowOff>19051</xdr:rowOff>
    </xdr:from>
    <xdr:to>
      <xdr:col>29</xdr:col>
      <xdr:colOff>523874</xdr:colOff>
      <xdr:row>32</xdr:row>
      <xdr:rowOff>95251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895DAEC3-1D66-41CE-B57C-295E0617B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400050</xdr:colOff>
      <xdr:row>58</xdr:row>
      <xdr:rowOff>190500</xdr:rowOff>
    </xdr:from>
    <xdr:to>
      <xdr:col>24</xdr:col>
      <xdr:colOff>314325</xdr:colOff>
      <xdr:row>85</xdr:row>
      <xdr:rowOff>28575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77D987CB-88D5-4E33-A9F1-FBAB65CEA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775" y="14430375"/>
          <a:ext cx="10839450" cy="6524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499984740745262"/>
  </sheetPr>
  <dimension ref="A1:AC146"/>
  <sheetViews>
    <sheetView workbookViewId="0">
      <selection activeCell="M13" sqref="M13"/>
    </sheetView>
  </sheetViews>
  <sheetFormatPr defaultRowHeight="20.100000000000001" customHeight="1" x14ac:dyDescent="0.25"/>
  <cols>
    <col min="1" max="1" width="1.7109375" customWidth="1"/>
    <col min="2" max="2" width="12.7109375" customWidth="1"/>
    <col min="3" max="4" width="7.7109375" customWidth="1"/>
    <col min="5" max="5" width="8.7109375" bestFit="1" customWidth="1"/>
    <col min="6" max="6" width="8.28515625" style="28" bestFit="1" customWidth="1"/>
    <col min="7" max="9" width="7.7109375" style="29" customWidth="1"/>
    <col min="10" max="10" width="8.7109375" style="29" bestFit="1" customWidth="1"/>
    <col min="11" max="11" width="7.7109375" style="29" customWidth="1"/>
    <col min="12" max="12" width="2.7109375" style="29" customWidth="1"/>
    <col min="13" max="13" width="12.7109375" style="29" customWidth="1"/>
    <col min="14" max="14" width="6.7109375" style="29" customWidth="1"/>
    <col min="15" max="15" width="12.7109375" style="10" customWidth="1"/>
    <col min="16" max="16" width="6.7109375" customWidth="1"/>
    <col min="17" max="18" width="10.7109375" style="32" customWidth="1"/>
    <col min="19" max="19" width="2.7109375" style="29" customWidth="1"/>
    <col min="20" max="20" width="2.7109375" style="32" customWidth="1"/>
    <col min="21" max="21" width="18.7109375" style="29" customWidth="1"/>
    <col min="22" max="22" width="8.7109375" style="33" customWidth="1"/>
    <col min="23" max="23" width="8.7109375" customWidth="1"/>
    <col min="24" max="24" width="2.7109375" customWidth="1"/>
    <col min="25" max="25" width="20.42578125" bestFit="1" customWidth="1"/>
    <col min="26" max="27" width="8.7109375" customWidth="1"/>
    <col min="28" max="28" width="11.7109375" customWidth="1"/>
  </cols>
  <sheetData>
    <row r="1" spans="1:29" ht="9.9499999999999993" customHeight="1" x14ac:dyDescent="0.25"/>
    <row r="2" spans="1:29" ht="20.100000000000001" customHeight="1" x14ac:dyDescent="0.25">
      <c r="A2" s="10"/>
      <c r="B2" s="10"/>
      <c r="C2" s="10"/>
      <c r="D2" s="10"/>
      <c r="E2" s="363" t="s">
        <v>272</v>
      </c>
      <c r="F2" s="363"/>
      <c r="G2" s="363"/>
      <c r="H2" s="363"/>
      <c r="I2" s="363"/>
      <c r="J2" s="363"/>
      <c r="K2" s="363"/>
      <c r="L2" s="363"/>
      <c r="M2" s="363"/>
      <c r="U2" s="367" t="s">
        <v>47</v>
      </c>
      <c r="V2" s="367"/>
      <c r="W2" s="367"/>
      <c r="Y2" s="356" t="s">
        <v>87</v>
      </c>
      <c r="Z2" s="357"/>
      <c r="AA2" s="357"/>
      <c r="AB2" s="357"/>
      <c r="AC2" s="357"/>
    </row>
    <row r="3" spans="1:29" s="10" customFormat="1" ht="20.100000000000001" customHeight="1" x14ac:dyDescent="0.25">
      <c r="A3"/>
      <c r="B3"/>
      <c r="C3"/>
      <c r="D3"/>
      <c r="E3" s="363"/>
      <c r="F3" s="363"/>
      <c r="G3" s="363"/>
      <c r="H3" s="363"/>
      <c r="I3" s="363"/>
      <c r="J3" s="363"/>
      <c r="K3" s="363"/>
      <c r="L3" s="363"/>
      <c r="M3" s="363"/>
      <c r="N3" s="29"/>
      <c r="Q3" s="29"/>
      <c r="R3" s="29"/>
      <c r="S3" s="29"/>
      <c r="U3" s="73" t="s">
        <v>13</v>
      </c>
      <c r="V3" s="368">
        <f>'TOP GUN'!P2+USSSA!P2+TCS!P2+TLB!P2+open1!P2+open!P2+'PG25'!P2+'Future Pros'!P2</f>
        <v>667</v>
      </c>
      <c r="W3" s="369"/>
      <c r="Y3" s="36" t="s">
        <v>25</v>
      </c>
      <c r="Z3" s="36">
        <v>2023</v>
      </c>
      <c r="AA3" s="36">
        <v>2024</v>
      </c>
      <c r="AB3" s="46" t="s">
        <v>29</v>
      </c>
      <c r="AC3" s="46" t="s">
        <v>39</v>
      </c>
    </row>
    <row r="4" spans="1:29" ht="20.100000000000001" customHeight="1" x14ac:dyDescent="0.25">
      <c r="U4" s="72" t="s">
        <v>14</v>
      </c>
      <c r="V4" s="66">
        <f>'TOP GUN'!P2</f>
        <v>359</v>
      </c>
      <c r="W4" s="67">
        <f>SUM(V4/V3)</f>
        <v>0.53823088455772117</v>
      </c>
      <c r="Y4" s="54" t="s">
        <v>274</v>
      </c>
      <c r="Z4" s="47">
        <v>0</v>
      </c>
      <c r="AA4" s="68">
        <f>SUMIF('TOP GUN'!E6:E898,"Travis Motes",'TOP GUN'!O6:O898)</f>
        <v>0</v>
      </c>
      <c r="AB4" s="95">
        <f t="shared" ref="AB4:AB5" si="0">SUM(AA4-Z4)</f>
        <v>0</v>
      </c>
      <c r="AC4" s="92">
        <f>SUMIF('TOP GUN'!E6:E898,"Travis Motes",'TOP GUN'!Q6:Q898)</f>
        <v>0</v>
      </c>
    </row>
    <row r="5" spans="1:29" ht="20.100000000000001" customHeight="1" x14ac:dyDescent="0.25">
      <c r="B5" s="364" t="s">
        <v>273</v>
      </c>
      <c r="C5" s="365"/>
      <c r="D5" s="365"/>
      <c r="E5" s="365"/>
      <c r="F5" s="365"/>
      <c r="G5" s="365"/>
      <c r="H5" s="365"/>
      <c r="I5" s="365"/>
      <c r="J5" s="365"/>
      <c r="K5" s="366"/>
      <c r="L5"/>
      <c r="M5" s="362" t="s">
        <v>271</v>
      </c>
      <c r="N5" s="362"/>
      <c r="O5" s="362"/>
      <c r="P5" s="362"/>
      <c r="Q5" s="362"/>
      <c r="R5" s="362"/>
      <c r="U5" s="320" t="s">
        <v>15</v>
      </c>
      <c r="V5" s="66">
        <f>USSSA!P2</f>
        <v>200</v>
      </c>
      <c r="W5" s="321">
        <f>SUM(V5/V3)</f>
        <v>0.29985007496251875</v>
      </c>
      <c r="Y5" s="55" t="s">
        <v>275</v>
      </c>
      <c r="Z5" s="47">
        <v>0</v>
      </c>
      <c r="AA5" s="68">
        <f>SUMIF('TOP GUN'!E6:E898,"Renee Platt",'TOP GUN'!O6:O898)</f>
        <v>0</v>
      </c>
      <c r="AB5" s="95">
        <f t="shared" si="0"/>
        <v>0</v>
      </c>
      <c r="AC5" s="92">
        <f>SUMIF('TOP GUN'!E6:E898,"opent",'TOP GUN'!Q6:Q898)</f>
        <v>0</v>
      </c>
    </row>
    <row r="6" spans="1:29" ht="20.100000000000001" customHeight="1" x14ac:dyDescent="0.25">
      <c r="B6" s="31" t="s">
        <v>25</v>
      </c>
      <c r="C6" s="31" t="s">
        <v>14</v>
      </c>
      <c r="D6" s="31" t="s">
        <v>15</v>
      </c>
      <c r="E6" s="31" t="s">
        <v>220</v>
      </c>
      <c r="F6" s="31" t="s">
        <v>223</v>
      </c>
      <c r="G6" s="31" t="s">
        <v>165</v>
      </c>
      <c r="H6" s="35" t="s">
        <v>222</v>
      </c>
      <c r="I6" s="35" t="s">
        <v>221</v>
      </c>
      <c r="J6" s="31" t="s">
        <v>157</v>
      </c>
      <c r="K6" s="31" t="s">
        <v>26</v>
      </c>
      <c r="L6"/>
      <c r="M6" s="155" t="s">
        <v>25</v>
      </c>
      <c r="N6" s="155">
        <v>2022</v>
      </c>
      <c r="O6" s="155" t="s">
        <v>25</v>
      </c>
      <c r="P6" s="155">
        <v>2023</v>
      </c>
      <c r="Q6" s="46" t="s">
        <v>35</v>
      </c>
      <c r="R6" s="46" t="s">
        <v>27</v>
      </c>
      <c r="U6" s="72" t="s">
        <v>31</v>
      </c>
      <c r="V6" s="66">
        <f>TCS!P2</f>
        <v>0</v>
      </c>
      <c r="W6" s="67">
        <f>SUM(V6/V3)</f>
        <v>0</v>
      </c>
      <c r="Y6" s="54" t="s">
        <v>125</v>
      </c>
      <c r="Z6" s="47">
        <v>365</v>
      </c>
      <c r="AA6" s="68">
        <f>SUMIF('TOP GUN'!E8:E900,"Leslie Howell",'TOP GUN'!O8:O900)</f>
        <v>359</v>
      </c>
      <c r="AB6" s="95">
        <f t="shared" ref="AB6:AB7" si="1">SUM(AA6-Z6)</f>
        <v>-6</v>
      </c>
      <c r="AC6" s="92">
        <f>SUMIF('TOP GUN'!E8:E900,"Leslie Howell",'TOP GUN'!Q8:Q900)</f>
        <v>45</v>
      </c>
    </row>
    <row r="7" spans="1:29" ht="20.100000000000001" customHeight="1" x14ac:dyDescent="0.25">
      <c r="B7" s="351" t="s">
        <v>225</v>
      </c>
      <c r="C7" s="274">
        <f>'TOP GUN'!P6</f>
        <v>0</v>
      </c>
      <c r="D7" s="274">
        <f>USSSA!P6</f>
        <v>0</v>
      </c>
      <c r="E7" s="274">
        <f>TLB!P6</f>
        <v>0</v>
      </c>
      <c r="F7" s="274">
        <f>open1!P6</f>
        <v>0</v>
      </c>
      <c r="G7" s="274">
        <f>open!P6</f>
        <v>0</v>
      </c>
      <c r="H7" s="274">
        <f>'PG25'!P6</f>
        <v>0</v>
      </c>
      <c r="I7" s="274">
        <f>TCS!P6</f>
        <v>0</v>
      </c>
      <c r="J7" s="274">
        <f>'Future Pros'!P6</f>
        <v>0</v>
      </c>
      <c r="K7" s="156">
        <f t="shared" ref="K7:K52" si="2">SUM(C7:J7)</f>
        <v>0</v>
      </c>
      <c r="L7"/>
      <c r="M7" s="351" t="s">
        <v>124</v>
      </c>
      <c r="N7" s="355">
        <v>0</v>
      </c>
      <c r="O7" s="351" t="s">
        <v>225</v>
      </c>
      <c r="P7" s="76">
        <f>'TOP GUN'!P6</f>
        <v>0</v>
      </c>
      <c r="Q7" s="34">
        <f>SUM(P7-N7)</f>
        <v>0</v>
      </c>
      <c r="R7" s="79">
        <f>SUM(P101-N101)</f>
        <v>0</v>
      </c>
      <c r="U7" s="320" t="s">
        <v>55</v>
      </c>
      <c r="V7" s="66">
        <f>TLB!P2</f>
        <v>0</v>
      </c>
      <c r="W7" s="321">
        <f>SUM(V7/V3)</f>
        <v>0</v>
      </c>
      <c r="Y7" s="55" t="s">
        <v>223</v>
      </c>
      <c r="Z7" s="47">
        <v>0</v>
      </c>
      <c r="AA7" s="68">
        <f>SUMIF('TOP GUN'!E8:E900,"Mike Calahan",'TOP GUN'!O8:O900)</f>
        <v>0</v>
      </c>
      <c r="AB7" s="95">
        <f t="shared" si="1"/>
        <v>0</v>
      </c>
      <c r="AC7" s="92">
        <f>SUMIF('TOP GUN'!E8:E900,"open",'TOP GUN'!Q8:Q900)</f>
        <v>0</v>
      </c>
    </row>
    <row r="8" spans="1:29" ht="20.100000000000001" customHeight="1" x14ac:dyDescent="0.25">
      <c r="B8" s="352" t="s">
        <v>226</v>
      </c>
      <c r="C8" s="77">
        <f>'TOP GUN'!P17</f>
        <v>0</v>
      </c>
      <c r="D8" s="77">
        <f>USSSA!P17</f>
        <v>7</v>
      </c>
      <c r="E8" s="77">
        <f>TLB!P17</f>
        <v>0</v>
      </c>
      <c r="F8" s="77">
        <f>open1!P17</f>
        <v>0</v>
      </c>
      <c r="G8" s="77">
        <f>open!P17</f>
        <v>0</v>
      </c>
      <c r="H8" s="77">
        <f>'PG25'!P17</f>
        <v>0</v>
      </c>
      <c r="I8" s="77">
        <f>TCS!P17</f>
        <v>0</v>
      </c>
      <c r="J8" s="77">
        <f>'Future Pros'!P17</f>
        <v>0</v>
      </c>
      <c r="K8" s="156">
        <f t="shared" si="2"/>
        <v>7</v>
      </c>
      <c r="L8"/>
      <c r="M8" s="352" t="s">
        <v>167</v>
      </c>
      <c r="N8" s="355">
        <v>0</v>
      </c>
      <c r="O8" s="352" t="s">
        <v>226</v>
      </c>
      <c r="P8" s="76">
        <f>'TOP GUN'!P17</f>
        <v>0</v>
      </c>
      <c r="Q8" s="34">
        <f>SUM(P8-N8)</f>
        <v>0</v>
      </c>
      <c r="R8" s="79">
        <f t="shared" ref="R8:R52" si="3">SUM(P102-N102)</f>
        <v>0</v>
      </c>
      <c r="U8" s="72" t="s">
        <v>56</v>
      </c>
      <c r="V8" s="66">
        <f>open1!P2</f>
        <v>0</v>
      </c>
      <c r="W8" s="67">
        <f>SUM(V8/V3)</f>
        <v>0</v>
      </c>
      <c r="Y8" s="91" t="s">
        <v>40</v>
      </c>
      <c r="Z8" s="91">
        <f>SUM(Z4:Z7)</f>
        <v>365</v>
      </c>
      <c r="AA8" s="91">
        <f>SUM(AA4:AA7)</f>
        <v>359</v>
      </c>
      <c r="AB8" s="96">
        <f>SUM(AA8-Z8)</f>
        <v>-6</v>
      </c>
      <c r="AC8" s="97">
        <f>SUM(AC6:AC7)</f>
        <v>45</v>
      </c>
    </row>
    <row r="9" spans="1:29" ht="20.100000000000001" customHeight="1" x14ac:dyDescent="0.25">
      <c r="B9" s="351" t="s">
        <v>227</v>
      </c>
      <c r="C9" s="274">
        <f>'TOP GUN'!P39</f>
        <v>0</v>
      </c>
      <c r="D9" s="274">
        <f>USSSA!P39</f>
        <v>15</v>
      </c>
      <c r="E9" s="274">
        <f>TLB!P39</f>
        <v>0</v>
      </c>
      <c r="F9" s="274">
        <f>open1!P39</f>
        <v>0</v>
      </c>
      <c r="G9" s="274">
        <f>open!P39</f>
        <v>0</v>
      </c>
      <c r="H9" s="274">
        <f>'PG25'!P39</f>
        <v>0</v>
      </c>
      <c r="I9" s="274">
        <f>TCS!P39</f>
        <v>0</v>
      </c>
      <c r="J9" s="274">
        <f>'Future Pros'!P39</f>
        <v>0</v>
      </c>
      <c r="K9" s="156">
        <f t="shared" si="2"/>
        <v>15</v>
      </c>
      <c r="L9"/>
      <c r="M9" s="351" t="s">
        <v>168</v>
      </c>
      <c r="N9" s="354">
        <v>0</v>
      </c>
      <c r="O9" s="351" t="s">
        <v>227</v>
      </c>
      <c r="P9" s="38">
        <f>'TOP GUN'!P39</f>
        <v>0</v>
      </c>
      <c r="Q9" s="37">
        <f>SUM(P9-N9)</f>
        <v>0</v>
      </c>
      <c r="R9" s="79">
        <f t="shared" si="3"/>
        <v>0</v>
      </c>
      <c r="U9" s="320" t="s">
        <v>57</v>
      </c>
      <c r="V9" s="66">
        <f>open!P2</f>
        <v>0</v>
      </c>
      <c r="W9" s="321">
        <f>SUM(V9/V3)</f>
        <v>0</v>
      </c>
    </row>
    <row r="10" spans="1:29" ht="20.100000000000001" customHeight="1" x14ac:dyDescent="0.25">
      <c r="B10" s="352" t="s">
        <v>228</v>
      </c>
      <c r="C10" s="77">
        <f>'TOP GUN'!P61</f>
        <v>0</v>
      </c>
      <c r="D10" s="77">
        <f>USSSA!P61</f>
        <v>22</v>
      </c>
      <c r="E10" s="77">
        <f>TLB!P61</f>
        <v>0</v>
      </c>
      <c r="F10" s="77">
        <f>open1!P61</f>
        <v>0</v>
      </c>
      <c r="G10" s="77">
        <f>open!P61</f>
        <v>0</v>
      </c>
      <c r="H10" s="77">
        <f>'PG25'!P61</f>
        <v>0</v>
      </c>
      <c r="I10" s="77">
        <f>TCS!P61</f>
        <v>0</v>
      </c>
      <c r="J10" s="77">
        <f>'Future Pros'!P61</f>
        <v>0</v>
      </c>
      <c r="K10" s="156">
        <f t="shared" si="2"/>
        <v>22</v>
      </c>
      <c r="L10"/>
      <c r="M10" s="352" t="s">
        <v>169</v>
      </c>
      <c r="N10" s="354">
        <v>9</v>
      </c>
      <c r="O10" s="352" t="s">
        <v>228</v>
      </c>
      <c r="P10" s="38">
        <f>'TOP GUN'!P61</f>
        <v>0</v>
      </c>
      <c r="Q10" s="34">
        <f t="shared" ref="Q10:Q47" si="4">SUM(P10-N10)</f>
        <v>-9</v>
      </c>
      <c r="R10" s="79">
        <f t="shared" si="3"/>
        <v>-9</v>
      </c>
      <c r="U10" s="72" t="s">
        <v>30</v>
      </c>
      <c r="V10" s="66">
        <f>'PG25'!P2</f>
        <v>108</v>
      </c>
      <c r="W10" s="67">
        <f>SUM(V10/V3)</f>
        <v>0.16191904047976011</v>
      </c>
    </row>
    <row r="11" spans="1:29" ht="20.100000000000001" customHeight="1" x14ac:dyDescent="0.25">
      <c r="B11" s="351" t="s">
        <v>229</v>
      </c>
      <c r="C11" s="274">
        <f>'TOP GUN'!P83</f>
        <v>22</v>
      </c>
      <c r="D11" s="274">
        <f>USSSA!P83</f>
        <v>97</v>
      </c>
      <c r="E11" s="274">
        <f>TLB!P83</f>
        <v>0</v>
      </c>
      <c r="F11" s="274">
        <f>open1!P83</f>
        <v>0</v>
      </c>
      <c r="G11" s="274">
        <f>open!P83</f>
        <v>0</v>
      </c>
      <c r="H11" s="274">
        <f>'PG25'!P83</f>
        <v>108</v>
      </c>
      <c r="I11" s="274">
        <f>TCS!P83</f>
        <v>0</v>
      </c>
      <c r="J11" s="274">
        <f>'Future Pros'!P83</f>
        <v>0</v>
      </c>
      <c r="K11" s="156">
        <f t="shared" si="2"/>
        <v>227</v>
      </c>
      <c r="L11"/>
      <c r="M11" s="351" t="s">
        <v>171</v>
      </c>
      <c r="N11" s="354">
        <v>0</v>
      </c>
      <c r="O11" s="351" t="s">
        <v>229</v>
      </c>
      <c r="P11" s="38">
        <f>'TOP GUN'!P83</f>
        <v>22</v>
      </c>
      <c r="Q11" s="37">
        <f t="shared" si="4"/>
        <v>22</v>
      </c>
      <c r="R11" s="79">
        <f t="shared" si="3"/>
        <v>13</v>
      </c>
      <c r="U11" s="320" t="s">
        <v>126</v>
      </c>
      <c r="V11" s="66">
        <f>'Future Pros'!P2</f>
        <v>0</v>
      </c>
      <c r="W11" s="321">
        <f>SUM(V11/V3)</f>
        <v>0</v>
      </c>
    </row>
    <row r="12" spans="1:29" ht="20.100000000000001" customHeight="1" x14ac:dyDescent="0.25">
      <c r="B12" s="352" t="s">
        <v>230</v>
      </c>
      <c r="C12" s="77">
        <f>'TOP GUN'!P104</f>
        <v>34</v>
      </c>
      <c r="D12" s="77">
        <f>USSSA!P104</f>
        <v>59</v>
      </c>
      <c r="E12" s="77">
        <f>TLB!P104</f>
        <v>0</v>
      </c>
      <c r="F12" s="77">
        <f>open1!P104</f>
        <v>0</v>
      </c>
      <c r="G12" s="77">
        <f>open!P104</f>
        <v>0</v>
      </c>
      <c r="H12" s="77">
        <f>'PG25'!P104</f>
        <v>0</v>
      </c>
      <c r="I12" s="77">
        <f>TCS!P104</f>
        <v>0</v>
      </c>
      <c r="J12" s="77">
        <f>'Future Pros'!P104</f>
        <v>0</v>
      </c>
      <c r="K12" s="156">
        <f t="shared" si="2"/>
        <v>93</v>
      </c>
      <c r="L12"/>
      <c r="M12" s="352" t="s">
        <v>172</v>
      </c>
      <c r="N12" s="354">
        <v>0</v>
      </c>
      <c r="O12" s="352" t="s">
        <v>230</v>
      </c>
      <c r="P12" s="38">
        <f>'TOP GUN'!P104</f>
        <v>34</v>
      </c>
      <c r="Q12" s="34">
        <f t="shared" si="4"/>
        <v>34</v>
      </c>
      <c r="R12" s="79">
        <f t="shared" si="3"/>
        <v>47</v>
      </c>
      <c r="U12"/>
      <c r="V12"/>
    </row>
    <row r="13" spans="1:29" ht="20.100000000000001" customHeight="1" x14ac:dyDescent="0.25">
      <c r="B13" s="351" t="s">
        <v>231</v>
      </c>
      <c r="C13" s="274">
        <f>'TOP GUN'!P120</f>
        <v>0</v>
      </c>
      <c r="D13" s="274">
        <f>USSSA!P120</f>
        <v>0</v>
      </c>
      <c r="E13" s="274">
        <f>TLB!P120</f>
        <v>0</v>
      </c>
      <c r="F13" s="274">
        <f>open1!P120</f>
        <v>0</v>
      </c>
      <c r="G13" s="274">
        <f>open!P120</f>
        <v>0</v>
      </c>
      <c r="H13" s="274">
        <f>'PG25'!P120</f>
        <v>0</v>
      </c>
      <c r="I13" s="274">
        <f>TCS!P120</f>
        <v>0</v>
      </c>
      <c r="J13" s="274">
        <f>'Future Pros'!P120</f>
        <v>0</v>
      </c>
      <c r="K13" s="156">
        <f t="shared" si="2"/>
        <v>0</v>
      </c>
      <c r="L13"/>
      <c r="M13" s="351" t="s">
        <v>173</v>
      </c>
      <c r="N13" s="354">
        <v>19</v>
      </c>
      <c r="O13" s="351" t="s">
        <v>231</v>
      </c>
      <c r="P13" s="38">
        <f>'TOP GUN'!P120</f>
        <v>0</v>
      </c>
      <c r="Q13" s="37">
        <f t="shared" si="4"/>
        <v>-19</v>
      </c>
      <c r="R13" s="79">
        <f t="shared" si="3"/>
        <v>28</v>
      </c>
      <c r="U13"/>
      <c r="V13"/>
    </row>
    <row r="14" spans="1:29" ht="20.100000000000001" customHeight="1" x14ac:dyDescent="0.25">
      <c r="B14" s="352" t="s">
        <v>232</v>
      </c>
      <c r="C14" s="77">
        <f>'TOP GUN'!P136</f>
        <v>14</v>
      </c>
      <c r="D14" s="77">
        <f>USSSA!P136</f>
        <v>0</v>
      </c>
      <c r="E14" s="77">
        <f>TLB!P136</f>
        <v>0</v>
      </c>
      <c r="F14" s="77">
        <f>open1!P136</f>
        <v>0</v>
      </c>
      <c r="G14" s="77">
        <f>open!P136</f>
        <v>0</v>
      </c>
      <c r="H14" s="77">
        <f>'PG25'!P136</f>
        <v>0</v>
      </c>
      <c r="I14" s="77">
        <f>TCS!P136</f>
        <v>0</v>
      </c>
      <c r="J14" s="77">
        <f>'Future Pros'!P136</f>
        <v>0</v>
      </c>
      <c r="K14" s="156">
        <f t="shared" si="2"/>
        <v>14</v>
      </c>
      <c r="L14"/>
      <c r="M14" s="352" t="s">
        <v>174</v>
      </c>
      <c r="N14" s="354">
        <v>0</v>
      </c>
      <c r="O14" s="352" t="s">
        <v>232</v>
      </c>
      <c r="P14" s="38">
        <f>'TOP GUN'!P136</f>
        <v>14</v>
      </c>
      <c r="Q14" s="34">
        <f t="shared" si="4"/>
        <v>14</v>
      </c>
      <c r="R14" s="79">
        <f t="shared" si="3"/>
        <v>42</v>
      </c>
    </row>
    <row r="15" spans="1:29" ht="20.100000000000001" customHeight="1" x14ac:dyDescent="0.25">
      <c r="B15" s="351" t="s">
        <v>233</v>
      </c>
      <c r="C15" s="274">
        <f>'TOP GUN'!P152</f>
        <v>14</v>
      </c>
      <c r="D15" s="274">
        <f>USSSA!P152</f>
        <v>0</v>
      </c>
      <c r="E15" s="274">
        <f>TLB!P152</f>
        <v>0</v>
      </c>
      <c r="F15" s="274">
        <f>open1!P152</f>
        <v>0</v>
      </c>
      <c r="G15" s="274">
        <f>open!P152</f>
        <v>0</v>
      </c>
      <c r="H15" s="274">
        <f>'PG25'!P152</f>
        <v>0</v>
      </c>
      <c r="I15" s="274">
        <f>TCS!P152</f>
        <v>0</v>
      </c>
      <c r="J15" s="274">
        <f>'Future Pros'!P152</f>
        <v>0</v>
      </c>
      <c r="K15" s="156">
        <f t="shared" si="2"/>
        <v>14</v>
      </c>
      <c r="L15"/>
      <c r="M15" s="351" t="s">
        <v>175</v>
      </c>
      <c r="N15" s="354">
        <v>0</v>
      </c>
      <c r="O15" s="351" t="s">
        <v>233</v>
      </c>
      <c r="P15" s="38">
        <f>'TOP GUN'!P152</f>
        <v>14</v>
      </c>
      <c r="Q15" s="37">
        <f t="shared" si="4"/>
        <v>14</v>
      </c>
      <c r="R15" s="79">
        <f t="shared" si="3"/>
        <v>56</v>
      </c>
    </row>
    <row r="16" spans="1:29" ht="20.100000000000001" customHeight="1" x14ac:dyDescent="0.25">
      <c r="B16" s="352" t="s">
        <v>234</v>
      </c>
      <c r="C16" s="77">
        <f>'TOP GUN'!P164</f>
        <v>3</v>
      </c>
      <c r="D16" s="77">
        <f>USSSA!P164</f>
        <v>0</v>
      </c>
      <c r="E16" s="77">
        <f>TLB!P164</f>
        <v>0</v>
      </c>
      <c r="F16" s="77">
        <f>open1!P164</f>
        <v>0</v>
      </c>
      <c r="G16" s="77">
        <f>open!P164</f>
        <v>0</v>
      </c>
      <c r="H16" s="77">
        <f>'PG25'!P164</f>
        <v>0</v>
      </c>
      <c r="I16" s="77">
        <f>TCS!P164</f>
        <v>0</v>
      </c>
      <c r="J16" s="77">
        <f>'Future Pros'!P164</f>
        <v>0</v>
      </c>
      <c r="K16" s="156">
        <f t="shared" si="2"/>
        <v>3</v>
      </c>
      <c r="L16"/>
      <c r="M16" s="352" t="s">
        <v>176</v>
      </c>
      <c r="N16" s="354">
        <v>28</v>
      </c>
      <c r="O16" s="352" t="s">
        <v>234</v>
      </c>
      <c r="P16" s="38">
        <f>'TOP GUN'!P164</f>
        <v>3</v>
      </c>
      <c r="Q16" s="34">
        <f t="shared" si="4"/>
        <v>-25</v>
      </c>
      <c r="R16" s="79">
        <f t="shared" si="3"/>
        <v>31</v>
      </c>
    </row>
    <row r="17" spans="2:18" ht="20.100000000000001" customHeight="1" x14ac:dyDescent="0.25">
      <c r="B17" s="351" t="s">
        <v>235</v>
      </c>
      <c r="C17" s="274">
        <f>'TOP GUN'!P182</f>
        <v>0</v>
      </c>
      <c r="D17" s="274">
        <f>USSSA!P182</f>
        <v>0</v>
      </c>
      <c r="E17" s="274">
        <f>TLB!P182</f>
        <v>0</v>
      </c>
      <c r="F17" s="274">
        <f>open1!P182</f>
        <v>0</v>
      </c>
      <c r="G17" s="274">
        <f>open!P182</f>
        <v>0</v>
      </c>
      <c r="H17" s="274">
        <f>'PG25'!P182</f>
        <v>0</v>
      </c>
      <c r="I17" s="274">
        <f>TCS!P182</f>
        <v>0</v>
      </c>
      <c r="J17" s="274">
        <f>'Future Pros'!P182</f>
        <v>0</v>
      </c>
      <c r="K17" s="156">
        <f t="shared" si="2"/>
        <v>0</v>
      </c>
      <c r="L17"/>
      <c r="M17" s="351" t="s">
        <v>177</v>
      </c>
      <c r="N17" s="354">
        <v>0</v>
      </c>
      <c r="O17" s="351" t="s">
        <v>235</v>
      </c>
      <c r="P17" s="38">
        <f>'TOP GUN'!P182</f>
        <v>0</v>
      </c>
      <c r="Q17" s="37">
        <f t="shared" si="4"/>
        <v>0</v>
      </c>
      <c r="R17" s="79">
        <f t="shared" si="3"/>
        <v>31</v>
      </c>
    </row>
    <row r="18" spans="2:18" ht="20.100000000000001" customHeight="1" x14ac:dyDescent="0.25">
      <c r="B18" s="352" t="s">
        <v>236</v>
      </c>
      <c r="C18" s="77">
        <f>'TOP GUN'!P198</f>
        <v>31</v>
      </c>
      <c r="D18" s="77">
        <f>USSSA!P198</f>
        <v>0</v>
      </c>
      <c r="E18" s="77">
        <f>TLB!P198</f>
        <v>0</v>
      </c>
      <c r="F18" s="77">
        <f>open1!P198</f>
        <v>0</v>
      </c>
      <c r="G18" s="77">
        <f>open!P198</f>
        <v>0</v>
      </c>
      <c r="H18" s="77">
        <f>'PG25'!P198</f>
        <v>0</v>
      </c>
      <c r="I18" s="77">
        <f>TCS!P198</f>
        <v>0</v>
      </c>
      <c r="J18" s="77">
        <f>'Future Pros'!P198</f>
        <v>0</v>
      </c>
      <c r="K18" s="156">
        <f t="shared" si="2"/>
        <v>31</v>
      </c>
      <c r="L18"/>
      <c r="M18" s="352" t="s">
        <v>178</v>
      </c>
      <c r="N18" s="354">
        <v>43</v>
      </c>
      <c r="O18" s="352" t="s">
        <v>236</v>
      </c>
      <c r="P18" s="38">
        <f>'TOP GUN'!P198</f>
        <v>31</v>
      </c>
      <c r="Q18" s="34">
        <f t="shared" si="4"/>
        <v>-12</v>
      </c>
      <c r="R18" s="79">
        <f t="shared" si="3"/>
        <v>19</v>
      </c>
    </row>
    <row r="19" spans="2:18" ht="20.100000000000001" customHeight="1" x14ac:dyDescent="0.25">
      <c r="B19" s="351" t="s">
        <v>237</v>
      </c>
      <c r="C19" s="274">
        <f>'TOP GUN'!P215</f>
        <v>12</v>
      </c>
      <c r="D19" s="274">
        <f>USSSA!P215</f>
        <v>0</v>
      </c>
      <c r="E19" s="274">
        <f>TLB!P215</f>
        <v>0</v>
      </c>
      <c r="F19" s="274">
        <f>open1!P215</f>
        <v>0</v>
      </c>
      <c r="G19" s="274">
        <f>open!P215</f>
        <v>0</v>
      </c>
      <c r="H19" s="274">
        <f>'PG25'!P215</f>
        <v>0</v>
      </c>
      <c r="I19" s="274">
        <f>TCS!P215</f>
        <v>0</v>
      </c>
      <c r="J19" s="274">
        <f>'Future Pros'!P215</f>
        <v>0</v>
      </c>
      <c r="K19" s="156">
        <f t="shared" si="2"/>
        <v>12</v>
      </c>
      <c r="L19"/>
      <c r="M19" s="351" t="s">
        <v>179</v>
      </c>
      <c r="N19" s="354">
        <v>0</v>
      </c>
      <c r="O19" s="351" t="s">
        <v>237</v>
      </c>
      <c r="P19" s="38">
        <f>'TOP GUN'!P215</f>
        <v>12</v>
      </c>
      <c r="Q19" s="37">
        <f>SUM(P19-N19)</f>
        <v>12</v>
      </c>
      <c r="R19" s="79">
        <f t="shared" si="3"/>
        <v>31</v>
      </c>
    </row>
    <row r="20" spans="2:18" ht="20.100000000000001" customHeight="1" x14ac:dyDescent="0.25">
      <c r="B20" s="352" t="s">
        <v>238</v>
      </c>
      <c r="C20" s="77">
        <f>'TOP GUN'!P233</f>
        <v>24</v>
      </c>
      <c r="D20" s="77">
        <f>USSSA!P233</f>
        <v>0</v>
      </c>
      <c r="E20" s="77">
        <f>TLB!P233</f>
        <v>0</v>
      </c>
      <c r="F20" s="77">
        <f>open1!P233</f>
        <v>0</v>
      </c>
      <c r="G20" s="77">
        <f>open!P233</f>
        <v>0</v>
      </c>
      <c r="H20" s="77">
        <f>'PG25'!P233</f>
        <v>0</v>
      </c>
      <c r="I20" s="77">
        <f>TCS!P233</f>
        <v>0</v>
      </c>
      <c r="J20" s="77">
        <f>'Future Pros'!P233</f>
        <v>0</v>
      </c>
      <c r="K20" s="156">
        <f t="shared" si="2"/>
        <v>24</v>
      </c>
      <c r="L20"/>
      <c r="M20" s="352" t="s">
        <v>180</v>
      </c>
      <c r="N20" s="354">
        <v>0</v>
      </c>
      <c r="O20" s="352" t="s">
        <v>238</v>
      </c>
      <c r="P20" s="38">
        <f>'TOP GUN'!P233</f>
        <v>24</v>
      </c>
      <c r="Q20" s="34">
        <f t="shared" si="4"/>
        <v>24</v>
      </c>
      <c r="R20" s="79">
        <f t="shared" si="3"/>
        <v>55</v>
      </c>
    </row>
    <row r="21" spans="2:18" ht="20.100000000000001" customHeight="1" x14ac:dyDescent="0.25">
      <c r="B21" s="351" t="s">
        <v>239</v>
      </c>
      <c r="C21" s="274">
        <f>'TOP GUN'!P254</f>
        <v>14</v>
      </c>
      <c r="D21" s="274">
        <f>USSSA!P254</f>
        <v>0</v>
      </c>
      <c r="E21" s="274">
        <f>TLB!P254</f>
        <v>0</v>
      </c>
      <c r="F21" s="274">
        <f>open1!P254</f>
        <v>0</v>
      </c>
      <c r="G21" s="274">
        <f>open!P254</f>
        <v>0</v>
      </c>
      <c r="H21" s="274">
        <f>'PG25'!P254</f>
        <v>0</v>
      </c>
      <c r="I21" s="274">
        <f>TCS!P254</f>
        <v>0</v>
      </c>
      <c r="J21" s="274">
        <f>'Future Pros'!P254</f>
        <v>0</v>
      </c>
      <c r="K21" s="156">
        <f t="shared" si="2"/>
        <v>14</v>
      </c>
      <c r="L21"/>
      <c r="M21" s="351" t="s">
        <v>184</v>
      </c>
      <c r="N21" s="354">
        <v>31</v>
      </c>
      <c r="O21" s="351" t="s">
        <v>239</v>
      </c>
      <c r="P21" s="38">
        <f>'TOP GUN'!P254</f>
        <v>14</v>
      </c>
      <c r="Q21" s="37">
        <f t="shared" si="4"/>
        <v>-17</v>
      </c>
      <c r="R21" s="79">
        <f t="shared" si="3"/>
        <v>38</v>
      </c>
    </row>
    <row r="22" spans="2:18" ht="20.100000000000001" customHeight="1" x14ac:dyDescent="0.25">
      <c r="B22" s="352" t="s">
        <v>240</v>
      </c>
      <c r="C22" s="77">
        <f>'TOP GUN'!P269</f>
        <v>16</v>
      </c>
      <c r="D22" s="77">
        <f>USSSA!P269</f>
        <v>0</v>
      </c>
      <c r="E22" s="77">
        <f>TLB!P269</f>
        <v>0</v>
      </c>
      <c r="F22" s="77">
        <f>open1!P269</f>
        <v>0</v>
      </c>
      <c r="G22" s="77">
        <f>open!P269</f>
        <v>0</v>
      </c>
      <c r="H22" s="77">
        <f>'PG25'!P269</f>
        <v>0</v>
      </c>
      <c r="I22" s="77">
        <f>TCS!P269</f>
        <v>0</v>
      </c>
      <c r="J22" s="77">
        <f>'Future Pros'!P269</f>
        <v>0</v>
      </c>
      <c r="K22" s="156">
        <f t="shared" si="2"/>
        <v>16</v>
      </c>
      <c r="L22"/>
      <c r="M22" s="352" t="s">
        <v>183</v>
      </c>
      <c r="N22" s="354">
        <v>0</v>
      </c>
      <c r="O22" s="352" t="s">
        <v>240</v>
      </c>
      <c r="P22" s="38">
        <f>'TOP GUN'!P269</f>
        <v>16</v>
      </c>
      <c r="Q22" s="34">
        <f t="shared" si="4"/>
        <v>16</v>
      </c>
      <c r="R22" s="79">
        <f t="shared" si="3"/>
        <v>54</v>
      </c>
    </row>
    <row r="23" spans="2:18" ht="20.100000000000001" customHeight="1" x14ac:dyDescent="0.25">
      <c r="B23" s="351" t="s">
        <v>241</v>
      </c>
      <c r="C23" s="274">
        <f>'TOP GUN'!P293</f>
        <v>18</v>
      </c>
      <c r="D23" s="274">
        <f>USSSA!P293</f>
        <v>0</v>
      </c>
      <c r="E23" s="274">
        <f>TLB!P293</f>
        <v>0</v>
      </c>
      <c r="F23" s="274">
        <f>open1!P293</f>
        <v>0</v>
      </c>
      <c r="G23" s="274">
        <f>open!P293</f>
        <v>0</v>
      </c>
      <c r="H23" s="274">
        <f>'PG25'!P293</f>
        <v>0</v>
      </c>
      <c r="I23" s="274">
        <f>TCS!P293</f>
        <v>0</v>
      </c>
      <c r="J23" s="274">
        <f>'Future Pros'!P293</f>
        <v>0</v>
      </c>
      <c r="K23" s="156">
        <f t="shared" si="2"/>
        <v>18</v>
      </c>
      <c r="L23"/>
      <c r="M23" s="351" t="s">
        <v>182</v>
      </c>
      <c r="N23" s="354">
        <v>19</v>
      </c>
      <c r="O23" s="351" t="s">
        <v>241</v>
      </c>
      <c r="P23" s="38">
        <f>'TOP GUN'!P293</f>
        <v>18</v>
      </c>
      <c r="Q23" s="37">
        <f t="shared" si="4"/>
        <v>-1</v>
      </c>
      <c r="R23" s="79">
        <f t="shared" si="3"/>
        <v>53</v>
      </c>
    </row>
    <row r="24" spans="2:18" ht="20.100000000000001" customHeight="1" x14ac:dyDescent="0.25">
      <c r="B24" s="352" t="s">
        <v>242</v>
      </c>
      <c r="C24" s="77">
        <f>'TOP GUN'!P305</f>
        <v>0</v>
      </c>
      <c r="D24" s="77">
        <f>USSSA!P307</f>
        <v>0</v>
      </c>
      <c r="E24" s="77">
        <f>TLB!P305</f>
        <v>0</v>
      </c>
      <c r="F24" s="77">
        <f>open1!P305</f>
        <v>0</v>
      </c>
      <c r="G24" s="77">
        <f>open!P305</f>
        <v>0</v>
      </c>
      <c r="H24" s="77">
        <f>'PG25'!P305</f>
        <v>0</v>
      </c>
      <c r="I24" s="77">
        <f>TCS!P305</f>
        <v>0</v>
      </c>
      <c r="J24" s="77">
        <f>'Future Pros'!P305</f>
        <v>0</v>
      </c>
      <c r="K24" s="156">
        <f t="shared" si="2"/>
        <v>0</v>
      </c>
      <c r="L24"/>
      <c r="M24" s="352" t="s">
        <v>181</v>
      </c>
      <c r="N24" s="354">
        <v>0</v>
      </c>
      <c r="O24" s="352" t="s">
        <v>242</v>
      </c>
      <c r="P24" s="38">
        <f>'TOP GUN'!P305</f>
        <v>0</v>
      </c>
      <c r="Q24" s="34">
        <f t="shared" si="4"/>
        <v>0</v>
      </c>
      <c r="R24" s="79">
        <f t="shared" si="3"/>
        <v>53</v>
      </c>
    </row>
    <row r="25" spans="2:18" ht="20.100000000000001" customHeight="1" x14ac:dyDescent="0.25">
      <c r="B25" s="351" t="s">
        <v>243</v>
      </c>
      <c r="C25" s="274">
        <f>'TOP GUN'!P327</f>
        <v>20</v>
      </c>
      <c r="D25" s="274">
        <f>USSSA!P329</f>
        <v>0</v>
      </c>
      <c r="E25" s="274">
        <f>TLB!P327</f>
        <v>0</v>
      </c>
      <c r="F25" s="274">
        <f>open1!P327</f>
        <v>0</v>
      </c>
      <c r="G25" s="274">
        <f>open!P327</f>
        <v>0</v>
      </c>
      <c r="H25" s="274">
        <f>'PG25'!P327</f>
        <v>0</v>
      </c>
      <c r="I25" s="274">
        <f>TCS!P327</f>
        <v>0</v>
      </c>
      <c r="J25" s="274">
        <f>'Future Pros'!P327</f>
        <v>0</v>
      </c>
      <c r="K25" s="156">
        <f t="shared" si="2"/>
        <v>20</v>
      </c>
      <c r="L25"/>
      <c r="M25" s="351" t="s">
        <v>185</v>
      </c>
      <c r="N25" s="354">
        <v>0</v>
      </c>
      <c r="O25" s="351" t="s">
        <v>243</v>
      </c>
      <c r="P25" s="38">
        <f>'TOP GUN'!P327</f>
        <v>20</v>
      </c>
      <c r="Q25" s="37">
        <f t="shared" si="4"/>
        <v>20</v>
      </c>
      <c r="R25" s="79">
        <f t="shared" si="3"/>
        <v>73</v>
      </c>
    </row>
    <row r="26" spans="2:18" ht="20.100000000000001" customHeight="1" x14ac:dyDescent="0.25">
      <c r="B26" s="352" t="s">
        <v>244</v>
      </c>
      <c r="C26" s="77">
        <f>'TOP GUN'!P350</f>
        <v>22</v>
      </c>
      <c r="D26" s="77">
        <f>USSSA!P352</f>
        <v>0</v>
      </c>
      <c r="E26" s="77">
        <f>TLB!P350</f>
        <v>0</v>
      </c>
      <c r="F26" s="77">
        <f>open1!P349</f>
        <v>0</v>
      </c>
      <c r="G26" s="77">
        <f>open!P350</f>
        <v>0</v>
      </c>
      <c r="H26" s="77">
        <f>'PG25'!P350</f>
        <v>0</v>
      </c>
      <c r="I26" s="77">
        <f>TCS!P350</f>
        <v>0</v>
      </c>
      <c r="J26" s="77">
        <f>'Future Pros'!P350</f>
        <v>0</v>
      </c>
      <c r="K26" s="156">
        <f t="shared" si="2"/>
        <v>22</v>
      </c>
      <c r="L26"/>
      <c r="M26" s="352" t="s">
        <v>186</v>
      </c>
      <c r="N26" s="354">
        <v>27</v>
      </c>
      <c r="O26" s="352" t="s">
        <v>244</v>
      </c>
      <c r="P26" s="38">
        <f>'TOP GUN'!P350</f>
        <v>22</v>
      </c>
      <c r="Q26" s="34">
        <f t="shared" si="4"/>
        <v>-5</v>
      </c>
      <c r="R26" s="79">
        <f t="shared" si="3"/>
        <v>68</v>
      </c>
    </row>
    <row r="27" spans="2:18" ht="20.100000000000001" customHeight="1" x14ac:dyDescent="0.25">
      <c r="B27" s="351" t="s">
        <v>245</v>
      </c>
      <c r="C27" s="274">
        <f>'TOP GUN'!P371</f>
        <v>11</v>
      </c>
      <c r="D27" s="274">
        <f>USSSA!P373</f>
        <v>0</v>
      </c>
      <c r="E27" s="274">
        <f>TLB!P371</f>
        <v>0</v>
      </c>
      <c r="F27" s="274">
        <f>open1!P370</f>
        <v>0</v>
      </c>
      <c r="G27" s="274">
        <f>open!P371</f>
        <v>0</v>
      </c>
      <c r="H27" s="274">
        <f>'PG25'!P371</f>
        <v>0</v>
      </c>
      <c r="I27" s="274">
        <f>TCS!P371</f>
        <v>0</v>
      </c>
      <c r="J27" s="274">
        <f>'Future Pros'!P371</f>
        <v>0</v>
      </c>
      <c r="K27" s="156">
        <f t="shared" si="2"/>
        <v>11</v>
      </c>
      <c r="L27"/>
      <c r="M27" s="351" t="s">
        <v>187</v>
      </c>
      <c r="N27" s="354">
        <v>0</v>
      </c>
      <c r="O27" s="351" t="s">
        <v>245</v>
      </c>
      <c r="P27" s="38">
        <f>'TOP GUN'!P371</f>
        <v>11</v>
      </c>
      <c r="Q27" s="37">
        <f t="shared" si="4"/>
        <v>11</v>
      </c>
      <c r="R27" s="79">
        <f t="shared" si="3"/>
        <v>79</v>
      </c>
    </row>
    <row r="28" spans="2:18" ht="20.100000000000001" customHeight="1" x14ac:dyDescent="0.25">
      <c r="B28" s="352" t="s">
        <v>246</v>
      </c>
      <c r="C28" s="77">
        <f>'TOP GUN'!P392</f>
        <v>0</v>
      </c>
      <c r="D28" s="77">
        <f>USSSA!P394</f>
        <v>0</v>
      </c>
      <c r="E28" s="77">
        <f>TLB!P392</f>
        <v>0</v>
      </c>
      <c r="F28" s="77">
        <f>open1!P391</f>
        <v>0</v>
      </c>
      <c r="G28" s="77">
        <f>open!P392</f>
        <v>0</v>
      </c>
      <c r="H28" s="77">
        <f>'PG25'!P392</f>
        <v>0</v>
      </c>
      <c r="I28" s="77">
        <f>TCS!P392</f>
        <v>0</v>
      </c>
      <c r="J28" s="77">
        <f>'Future Pros'!P392</f>
        <v>0</v>
      </c>
      <c r="K28" s="156">
        <f t="shared" si="2"/>
        <v>0</v>
      </c>
      <c r="L28"/>
      <c r="M28" s="352" t="s">
        <v>188</v>
      </c>
      <c r="N28" s="354">
        <v>0</v>
      </c>
      <c r="O28" s="352" t="s">
        <v>246</v>
      </c>
      <c r="P28" s="38">
        <f>'TOP GUN'!P392</f>
        <v>0</v>
      </c>
      <c r="Q28" s="34">
        <f t="shared" si="4"/>
        <v>0</v>
      </c>
      <c r="R28" s="79">
        <f t="shared" si="3"/>
        <v>79</v>
      </c>
    </row>
    <row r="29" spans="2:18" ht="20.100000000000001" customHeight="1" x14ac:dyDescent="0.25">
      <c r="B29" s="351" t="s">
        <v>247</v>
      </c>
      <c r="C29" s="274">
        <f>'TOP GUN'!P408</f>
        <v>0</v>
      </c>
      <c r="D29" s="274">
        <f>USSSA!P410</f>
        <v>0</v>
      </c>
      <c r="E29" s="274">
        <f>TLB!P408</f>
        <v>0</v>
      </c>
      <c r="F29" s="274">
        <f>open1!P407</f>
        <v>0</v>
      </c>
      <c r="G29" s="274">
        <f>open!P408</f>
        <v>0</v>
      </c>
      <c r="H29" s="274">
        <f>'PG25'!P408</f>
        <v>0</v>
      </c>
      <c r="I29" s="274">
        <f>TCS!P408</f>
        <v>0</v>
      </c>
      <c r="J29" s="274">
        <f>'Future Pros'!P408</f>
        <v>0</v>
      </c>
      <c r="K29" s="156">
        <f t="shared" si="2"/>
        <v>0</v>
      </c>
      <c r="L29"/>
      <c r="M29" s="351" t="s">
        <v>189</v>
      </c>
      <c r="N29" s="354">
        <v>0</v>
      </c>
      <c r="O29" s="351" t="s">
        <v>247</v>
      </c>
      <c r="P29" s="38">
        <f>'TOP GUN'!P408</f>
        <v>0</v>
      </c>
      <c r="Q29" s="37">
        <f t="shared" si="4"/>
        <v>0</v>
      </c>
      <c r="R29" s="79">
        <f t="shared" si="3"/>
        <v>79</v>
      </c>
    </row>
    <row r="30" spans="2:18" ht="20.100000000000001" customHeight="1" x14ac:dyDescent="0.25">
      <c r="B30" s="352" t="s">
        <v>248</v>
      </c>
      <c r="C30" s="77">
        <f>'TOP GUN'!P424</f>
        <v>0</v>
      </c>
      <c r="D30" s="77">
        <f>USSSA!P426</f>
        <v>0</v>
      </c>
      <c r="E30" s="77">
        <f>TLB!P424</f>
        <v>0</v>
      </c>
      <c r="F30" s="77">
        <f>open1!P423</f>
        <v>0</v>
      </c>
      <c r="G30" s="77">
        <f>open!P424</f>
        <v>0</v>
      </c>
      <c r="H30" s="77">
        <f>'PG25'!P424</f>
        <v>0</v>
      </c>
      <c r="I30" s="77">
        <f>TCS!P424</f>
        <v>0</v>
      </c>
      <c r="J30" s="77">
        <f>'Future Pros'!P424</f>
        <v>0</v>
      </c>
      <c r="K30" s="156">
        <f t="shared" si="2"/>
        <v>0</v>
      </c>
      <c r="L30"/>
      <c r="M30" s="352" t="s">
        <v>190</v>
      </c>
      <c r="N30" s="354">
        <v>15</v>
      </c>
      <c r="O30" s="352" t="s">
        <v>248</v>
      </c>
      <c r="P30" s="38">
        <f>'TOP GUN'!P424</f>
        <v>0</v>
      </c>
      <c r="Q30" s="34">
        <f t="shared" si="4"/>
        <v>-15</v>
      </c>
      <c r="R30" s="79">
        <f t="shared" si="3"/>
        <v>64</v>
      </c>
    </row>
    <row r="31" spans="2:18" ht="20.100000000000001" customHeight="1" x14ac:dyDescent="0.25">
      <c r="B31" s="351" t="s">
        <v>249</v>
      </c>
      <c r="C31" s="274">
        <f>'TOP GUN'!P437</f>
        <v>9</v>
      </c>
      <c r="D31" s="274">
        <f>USSSA!P439</f>
        <v>0</v>
      </c>
      <c r="E31" s="274">
        <f>TLB!P437</f>
        <v>0</v>
      </c>
      <c r="F31" s="274">
        <f>open1!P436</f>
        <v>0</v>
      </c>
      <c r="G31" s="274">
        <f>open!P437</f>
        <v>0</v>
      </c>
      <c r="H31" s="274">
        <f>'PG25'!P437</f>
        <v>0</v>
      </c>
      <c r="I31" s="274">
        <f>TCS!P437</f>
        <v>0</v>
      </c>
      <c r="J31" s="274">
        <f>'Future Pros'!P437</f>
        <v>0</v>
      </c>
      <c r="K31" s="156">
        <f t="shared" si="2"/>
        <v>9</v>
      </c>
      <c r="L31"/>
      <c r="M31" s="351" t="s">
        <v>191</v>
      </c>
      <c r="N31" s="354">
        <v>0</v>
      </c>
      <c r="O31" s="351" t="s">
        <v>249</v>
      </c>
      <c r="P31" s="38">
        <f>'TOP GUN'!P437</f>
        <v>9</v>
      </c>
      <c r="Q31" s="37">
        <f t="shared" si="4"/>
        <v>9</v>
      </c>
      <c r="R31" s="79">
        <f t="shared" si="3"/>
        <v>73</v>
      </c>
    </row>
    <row r="32" spans="2:18" ht="20.100000000000001" customHeight="1" x14ac:dyDescent="0.25">
      <c r="B32" s="352" t="s">
        <v>250</v>
      </c>
      <c r="C32" s="77">
        <f>'TOP GUN'!P448</f>
        <v>7</v>
      </c>
      <c r="D32" s="77">
        <f>USSSA!P450</f>
        <v>0</v>
      </c>
      <c r="E32" s="77">
        <f>TLB!P448</f>
        <v>0</v>
      </c>
      <c r="F32" s="77">
        <f>open1!P447</f>
        <v>0</v>
      </c>
      <c r="G32" s="77">
        <f>open!P448</f>
        <v>0</v>
      </c>
      <c r="H32" s="77">
        <f>'PG25'!P448</f>
        <v>0</v>
      </c>
      <c r="I32" s="77">
        <f>TCS!P448</f>
        <v>0</v>
      </c>
      <c r="J32" s="77">
        <f>'Future Pros'!P448</f>
        <v>0</v>
      </c>
      <c r="K32" s="156">
        <f t="shared" si="2"/>
        <v>7</v>
      </c>
      <c r="L32"/>
      <c r="M32" s="352" t="s">
        <v>192</v>
      </c>
      <c r="N32" s="354">
        <v>0</v>
      </c>
      <c r="O32" s="352" t="s">
        <v>250</v>
      </c>
      <c r="P32" s="38">
        <f>'TOP GUN'!P448</f>
        <v>7</v>
      </c>
      <c r="Q32" s="34">
        <f t="shared" si="4"/>
        <v>7</v>
      </c>
      <c r="R32" s="79">
        <f t="shared" si="3"/>
        <v>80</v>
      </c>
    </row>
    <row r="33" spans="2:18" ht="20.100000000000001" customHeight="1" x14ac:dyDescent="0.25">
      <c r="B33" s="351" t="s">
        <v>251</v>
      </c>
      <c r="C33" s="274">
        <f>'TOP GUN'!P459</f>
        <v>0</v>
      </c>
      <c r="D33" s="274">
        <f>USSSA!P461</f>
        <v>0</v>
      </c>
      <c r="E33" s="274">
        <f>TLB!P459</f>
        <v>0</v>
      </c>
      <c r="F33" s="274">
        <f>open1!P458</f>
        <v>0</v>
      </c>
      <c r="G33" s="274">
        <f>open!P459</f>
        <v>0</v>
      </c>
      <c r="H33" s="274">
        <f>'PG25'!P459</f>
        <v>0</v>
      </c>
      <c r="I33" s="274">
        <f>TCS!P459</f>
        <v>0</v>
      </c>
      <c r="J33" s="274">
        <f>'Future Pros'!P459</f>
        <v>0</v>
      </c>
      <c r="K33" s="156">
        <f t="shared" si="2"/>
        <v>0</v>
      </c>
      <c r="L33"/>
      <c r="M33" s="351" t="s">
        <v>193</v>
      </c>
      <c r="N33" s="354">
        <v>17</v>
      </c>
      <c r="O33" s="351" t="s">
        <v>251</v>
      </c>
      <c r="P33" s="38">
        <f>'TOP GUN'!P459</f>
        <v>0</v>
      </c>
      <c r="Q33" s="37">
        <f t="shared" si="4"/>
        <v>-17</v>
      </c>
      <c r="R33" s="79">
        <f t="shared" si="3"/>
        <v>63</v>
      </c>
    </row>
    <row r="34" spans="2:18" ht="20.100000000000001" customHeight="1" x14ac:dyDescent="0.25">
      <c r="B34" s="352" t="s">
        <v>252</v>
      </c>
      <c r="C34" s="77">
        <f>'TOP GUN'!P470</f>
        <v>19</v>
      </c>
      <c r="D34" s="77">
        <f>USSSA!P472</f>
        <v>0</v>
      </c>
      <c r="E34" s="77">
        <f>TLB!P470</f>
        <v>0</v>
      </c>
      <c r="F34" s="77">
        <f>open1!P469</f>
        <v>0</v>
      </c>
      <c r="G34" s="77">
        <f>open!P470</f>
        <v>0</v>
      </c>
      <c r="H34" s="77">
        <f>'PG25'!P470</f>
        <v>0</v>
      </c>
      <c r="I34" s="77">
        <f>TCS!P470</f>
        <v>0</v>
      </c>
      <c r="J34" s="77">
        <f>'Future Pros'!P470</f>
        <v>0</v>
      </c>
      <c r="K34" s="156">
        <f t="shared" si="2"/>
        <v>19</v>
      </c>
      <c r="L34"/>
      <c r="M34" s="352" t="s">
        <v>194</v>
      </c>
      <c r="N34" s="354">
        <v>0</v>
      </c>
      <c r="O34" s="352" t="s">
        <v>252</v>
      </c>
      <c r="P34" s="38">
        <f>'TOP GUN'!P470</f>
        <v>19</v>
      </c>
      <c r="Q34" s="34">
        <f t="shared" si="4"/>
        <v>19</v>
      </c>
      <c r="R34" s="79">
        <f t="shared" si="3"/>
        <v>82</v>
      </c>
    </row>
    <row r="35" spans="2:18" ht="20.100000000000001" customHeight="1" x14ac:dyDescent="0.25">
      <c r="B35" s="351" t="s">
        <v>253</v>
      </c>
      <c r="C35" s="274">
        <f>'TOP GUN'!P481</f>
        <v>0</v>
      </c>
      <c r="D35" s="274">
        <f>USSSA!P483</f>
        <v>0</v>
      </c>
      <c r="E35" s="274">
        <f>TLB!P481</f>
        <v>0</v>
      </c>
      <c r="F35" s="274">
        <f>open1!P480</f>
        <v>0</v>
      </c>
      <c r="G35" s="274">
        <f>open!P481</f>
        <v>0</v>
      </c>
      <c r="H35" s="274">
        <f>'PG25'!P481</f>
        <v>0</v>
      </c>
      <c r="I35" s="274">
        <f>TCS!P481</f>
        <v>0</v>
      </c>
      <c r="J35" s="274">
        <f>'Future Pros'!P481</f>
        <v>0</v>
      </c>
      <c r="K35" s="156">
        <f t="shared" si="2"/>
        <v>0</v>
      </c>
      <c r="L35"/>
      <c r="M35" s="351" t="s">
        <v>195</v>
      </c>
      <c r="N35" s="354">
        <v>11</v>
      </c>
      <c r="O35" s="351" t="s">
        <v>253</v>
      </c>
      <c r="P35" s="38">
        <f>'TOP GUN'!P481</f>
        <v>0</v>
      </c>
      <c r="Q35" s="37">
        <f t="shared" si="4"/>
        <v>-11</v>
      </c>
      <c r="R35" s="79">
        <f t="shared" si="3"/>
        <v>71</v>
      </c>
    </row>
    <row r="36" spans="2:18" ht="20.100000000000001" customHeight="1" x14ac:dyDescent="0.25">
      <c r="B36" s="352" t="s">
        <v>254</v>
      </c>
      <c r="C36" s="77">
        <f>'TOP GUN'!P492</f>
        <v>9</v>
      </c>
      <c r="D36" s="77">
        <f>USSSA!P494</f>
        <v>0</v>
      </c>
      <c r="E36" s="77">
        <f>TLB!P492</f>
        <v>0</v>
      </c>
      <c r="F36" s="77">
        <f>open1!P491</f>
        <v>0</v>
      </c>
      <c r="G36" s="77">
        <f>open!P492</f>
        <v>0</v>
      </c>
      <c r="H36" s="77">
        <f>'PG25'!P492</f>
        <v>0</v>
      </c>
      <c r="I36" s="77">
        <f>TCS!P492</f>
        <v>0</v>
      </c>
      <c r="J36" s="77">
        <f>'Future Pros'!P492</f>
        <v>0</v>
      </c>
      <c r="K36" s="156">
        <f t="shared" si="2"/>
        <v>9</v>
      </c>
      <c r="L36"/>
      <c r="M36" s="352" t="s">
        <v>196</v>
      </c>
      <c r="N36" s="355">
        <v>0</v>
      </c>
      <c r="O36" s="352" t="s">
        <v>254</v>
      </c>
      <c r="P36" s="76">
        <f>'TOP GUN'!P492</f>
        <v>9</v>
      </c>
      <c r="Q36" s="34">
        <f t="shared" si="4"/>
        <v>9</v>
      </c>
      <c r="R36" s="79">
        <f t="shared" si="3"/>
        <v>80</v>
      </c>
    </row>
    <row r="37" spans="2:18" ht="20.100000000000001" customHeight="1" x14ac:dyDescent="0.25">
      <c r="B37" s="351" t="s">
        <v>255</v>
      </c>
      <c r="C37" s="274">
        <f>'TOP GUN'!P507</f>
        <v>11</v>
      </c>
      <c r="D37" s="274">
        <f>USSSA!P509</f>
        <v>0</v>
      </c>
      <c r="E37" s="274">
        <f>TLB!P507</f>
        <v>0</v>
      </c>
      <c r="F37" s="274">
        <f>open1!P506</f>
        <v>0</v>
      </c>
      <c r="G37" s="274">
        <f>open!P507</f>
        <v>0</v>
      </c>
      <c r="H37" s="274">
        <f>'PG25'!P507</f>
        <v>0</v>
      </c>
      <c r="I37" s="274">
        <f>TCS!P507</f>
        <v>0</v>
      </c>
      <c r="J37" s="274">
        <f>'Future Pros'!P507</f>
        <v>0</v>
      </c>
      <c r="K37" s="156">
        <f t="shared" si="2"/>
        <v>11</v>
      </c>
      <c r="L37"/>
      <c r="M37" s="351" t="s">
        <v>159</v>
      </c>
      <c r="N37" s="355">
        <v>8</v>
      </c>
      <c r="O37" s="351" t="s">
        <v>255</v>
      </c>
      <c r="P37" s="76">
        <f>'TOP GUN'!P507</f>
        <v>11</v>
      </c>
      <c r="Q37" s="37">
        <f t="shared" si="4"/>
        <v>3</v>
      </c>
      <c r="R37" s="79">
        <f t="shared" si="3"/>
        <v>83</v>
      </c>
    </row>
    <row r="38" spans="2:18" ht="20.100000000000001" customHeight="1" x14ac:dyDescent="0.25">
      <c r="B38" s="352" t="s">
        <v>256</v>
      </c>
      <c r="C38" s="77">
        <f>'TOP GUN'!P518</f>
        <v>0</v>
      </c>
      <c r="D38" s="77">
        <f>USSSA!P520</f>
        <v>0</v>
      </c>
      <c r="E38" s="77">
        <f>TLB!P518</f>
        <v>0</v>
      </c>
      <c r="F38" s="77">
        <f>open1!P517</f>
        <v>0</v>
      </c>
      <c r="G38" s="77">
        <f>open!P518</f>
        <v>0</v>
      </c>
      <c r="H38" s="77">
        <f>'PG25'!P518</f>
        <v>0</v>
      </c>
      <c r="I38" s="77">
        <f>TCS!P518</f>
        <v>0</v>
      </c>
      <c r="J38" s="77">
        <f>'Future Pros'!P518</f>
        <v>0</v>
      </c>
      <c r="K38" s="156">
        <f t="shared" si="2"/>
        <v>0</v>
      </c>
      <c r="L38"/>
      <c r="M38" s="352" t="s">
        <v>197</v>
      </c>
      <c r="N38" s="354">
        <v>0</v>
      </c>
      <c r="O38" s="352" t="s">
        <v>256</v>
      </c>
      <c r="P38" s="38">
        <f>'TOP GUN'!P518</f>
        <v>0</v>
      </c>
      <c r="Q38" s="34">
        <f t="shared" si="4"/>
        <v>0</v>
      </c>
      <c r="R38" s="79">
        <f t="shared" si="3"/>
        <v>83</v>
      </c>
    </row>
    <row r="39" spans="2:18" ht="20.100000000000001" customHeight="1" x14ac:dyDescent="0.25">
      <c r="B39" s="351" t="s">
        <v>257</v>
      </c>
      <c r="C39" s="274">
        <f>'TOP GUN'!P539</f>
        <v>0</v>
      </c>
      <c r="D39" s="274">
        <f>USSSA!P541</f>
        <v>0</v>
      </c>
      <c r="E39" s="274">
        <f>TLB!P539</f>
        <v>0</v>
      </c>
      <c r="F39" s="274">
        <f>open1!P538</f>
        <v>0</v>
      </c>
      <c r="G39" s="274">
        <f>open!P539</f>
        <v>0</v>
      </c>
      <c r="H39" s="274">
        <f>'PG25'!P539</f>
        <v>0</v>
      </c>
      <c r="I39" s="274">
        <f>TCS!P539</f>
        <v>0</v>
      </c>
      <c r="J39" s="274">
        <f>'Future Pros'!P539</f>
        <v>0</v>
      </c>
      <c r="K39" s="156">
        <f t="shared" si="2"/>
        <v>0</v>
      </c>
      <c r="L39"/>
      <c r="M39" s="351" t="s">
        <v>198</v>
      </c>
      <c r="N39" s="354">
        <v>39</v>
      </c>
      <c r="O39" s="351" t="s">
        <v>257</v>
      </c>
      <c r="P39" s="38">
        <f>'TOP GUN'!P539</f>
        <v>0</v>
      </c>
      <c r="Q39" s="37">
        <f t="shared" si="4"/>
        <v>-39</v>
      </c>
      <c r="R39" s="79">
        <f t="shared" si="3"/>
        <v>44</v>
      </c>
    </row>
    <row r="40" spans="2:18" ht="20.100000000000001" customHeight="1" x14ac:dyDescent="0.25">
      <c r="B40" s="352" t="s">
        <v>258</v>
      </c>
      <c r="C40" s="77">
        <f>'TOP GUN'!P560</f>
        <v>20</v>
      </c>
      <c r="D40" s="77">
        <f>USSSA!P562</f>
        <v>0</v>
      </c>
      <c r="E40" s="77">
        <f>TLB!P560</f>
        <v>0</v>
      </c>
      <c r="F40" s="77">
        <f>open1!P559</f>
        <v>0</v>
      </c>
      <c r="G40" s="77">
        <f>open!P560</f>
        <v>0</v>
      </c>
      <c r="H40" s="77">
        <f>'PG25'!P560</f>
        <v>0</v>
      </c>
      <c r="I40" s="77">
        <f>TCS!P560</f>
        <v>0</v>
      </c>
      <c r="J40" s="77">
        <f>'Future Pros'!P560</f>
        <v>0</v>
      </c>
      <c r="K40" s="156">
        <f t="shared" si="2"/>
        <v>20</v>
      </c>
      <c r="L40"/>
      <c r="M40" s="352" t="s">
        <v>199</v>
      </c>
      <c r="N40" s="354">
        <v>10</v>
      </c>
      <c r="O40" s="352" t="s">
        <v>258</v>
      </c>
      <c r="P40" s="38">
        <f>'TOP GUN'!P560</f>
        <v>20</v>
      </c>
      <c r="Q40" s="34">
        <f t="shared" si="4"/>
        <v>10</v>
      </c>
      <c r="R40" s="79">
        <f t="shared" si="3"/>
        <v>54</v>
      </c>
    </row>
    <row r="41" spans="2:18" ht="20.100000000000001" customHeight="1" x14ac:dyDescent="0.25">
      <c r="B41" s="351" t="s">
        <v>259</v>
      </c>
      <c r="C41" s="274">
        <f>'TOP GUN'!P582</f>
        <v>12</v>
      </c>
      <c r="D41" s="274">
        <f>USSSA!P584</f>
        <v>0</v>
      </c>
      <c r="E41" s="274">
        <f>TLB!P582</f>
        <v>0</v>
      </c>
      <c r="F41" s="274">
        <f>open1!P581</f>
        <v>0</v>
      </c>
      <c r="G41" s="274">
        <f>open!P582</f>
        <v>0</v>
      </c>
      <c r="H41" s="274">
        <f>'PG25'!P582</f>
        <v>0</v>
      </c>
      <c r="I41" s="274">
        <f>TCS!P582</f>
        <v>0</v>
      </c>
      <c r="J41" s="274">
        <f>'Future Pros'!P582</f>
        <v>0</v>
      </c>
      <c r="K41" s="156">
        <f t="shared" si="2"/>
        <v>12</v>
      </c>
      <c r="L41"/>
      <c r="M41" s="351" t="s">
        <v>200</v>
      </c>
      <c r="N41" s="354">
        <v>33</v>
      </c>
      <c r="O41" s="351" t="s">
        <v>259</v>
      </c>
      <c r="P41" s="38">
        <f>'TOP GUN'!P582</f>
        <v>12</v>
      </c>
      <c r="Q41" s="37">
        <f t="shared" si="4"/>
        <v>-21</v>
      </c>
      <c r="R41" s="79">
        <f t="shared" si="3"/>
        <v>33</v>
      </c>
    </row>
    <row r="42" spans="2:18" ht="20.100000000000001" customHeight="1" x14ac:dyDescent="0.25">
      <c r="B42" s="352" t="s">
        <v>260</v>
      </c>
      <c r="C42" s="77">
        <f>'TOP GUN'!P603</f>
        <v>0</v>
      </c>
      <c r="D42" s="77">
        <f>USSSA!P605</f>
        <v>0</v>
      </c>
      <c r="E42" s="77">
        <f>TLB!P603</f>
        <v>0</v>
      </c>
      <c r="F42" s="77">
        <f>open1!P602</f>
        <v>0</v>
      </c>
      <c r="G42" s="77">
        <f>open!P603</f>
        <v>0</v>
      </c>
      <c r="H42" s="77">
        <f>'PG25'!P603</f>
        <v>0</v>
      </c>
      <c r="I42" s="77">
        <f>TCS!P603</f>
        <v>0</v>
      </c>
      <c r="J42" s="77">
        <f>'Future Pros'!P603</f>
        <v>0</v>
      </c>
      <c r="K42" s="156">
        <f t="shared" si="2"/>
        <v>0</v>
      </c>
      <c r="L42"/>
      <c r="M42" s="352" t="s">
        <v>201</v>
      </c>
      <c r="N42" s="354">
        <v>0</v>
      </c>
      <c r="O42" s="352" t="s">
        <v>260</v>
      </c>
      <c r="P42" s="38">
        <f>'TOP GUN'!P603</f>
        <v>0</v>
      </c>
      <c r="Q42" s="34">
        <f t="shared" si="4"/>
        <v>0</v>
      </c>
      <c r="R42" s="79">
        <f t="shared" si="3"/>
        <v>33</v>
      </c>
    </row>
    <row r="43" spans="2:18" ht="20.100000000000001" customHeight="1" x14ac:dyDescent="0.25">
      <c r="B43" s="351" t="s">
        <v>261</v>
      </c>
      <c r="C43" s="274">
        <f>'TOP GUN'!P624</f>
        <v>0</v>
      </c>
      <c r="D43" s="274">
        <f>USSSA!P626</f>
        <v>0</v>
      </c>
      <c r="E43" s="274">
        <f>TLB!P624</f>
        <v>0</v>
      </c>
      <c r="F43" s="274">
        <f>open1!P623</f>
        <v>0</v>
      </c>
      <c r="G43" s="274">
        <f>open!P624</f>
        <v>0</v>
      </c>
      <c r="H43" s="274">
        <f>'PG25'!P624</f>
        <v>0</v>
      </c>
      <c r="I43" s="274">
        <f>TCS!P624</f>
        <v>0</v>
      </c>
      <c r="J43" s="274">
        <f>'Future Pros'!P624</f>
        <v>0</v>
      </c>
      <c r="K43" s="156">
        <f t="shared" si="2"/>
        <v>0</v>
      </c>
      <c r="L43"/>
      <c r="M43" s="351" t="s">
        <v>202</v>
      </c>
      <c r="N43" s="354">
        <v>0</v>
      </c>
      <c r="O43" s="351" t="s">
        <v>261</v>
      </c>
      <c r="P43" s="38">
        <f>'TOP GUN'!P624</f>
        <v>0</v>
      </c>
      <c r="Q43" s="37">
        <f t="shared" si="4"/>
        <v>0</v>
      </c>
      <c r="R43" s="79">
        <f t="shared" si="3"/>
        <v>33</v>
      </c>
    </row>
    <row r="44" spans="2:18" ht="20.100000000000001" customHeight="1" x14ac:dyDescent="0.25">
      <c r="B44" s="352" t="s">
        <v>262</v>
      </c>
      <c r="C44" s="77">
        <f>'TOP GUN'!P645</f>
        <v>0</v>
      </c>
      <c r="D44" s="77">
        <f>USSSA!P647</f>
        <v>0</v>
      </c>
      <c r="E44" s="77">
        <f>TLB!P645</f>
        <v>0</v>
      </c>
      <c r="F44" s="77">
        <f>open1!P644</f>
        <v>0</v>
      </c>
      <c r="G44" s="77">
        <f>open!P645</f>
        <v>0</v>
      </c>
      <c r="H44" s="77">
        <f>'PG25'!P645</f>
        <v>0</v>
      </c>
      <c r="I44" s="77">
        <f>TCS!P645</f>
        <v>0</v>
      </c>
      <c r="J44" s="77">
        <f>'Future Pros'!P645</f>
        <v>0</v>
      </c>
      <c r="K44" s="156">
        <f t="shared" si="2"/>
        <v>0</v>
      </c>
      <c r="L44"/>
      <c r="M44" s="352" t="s">
        <v>203</v>
      </c>
      <c r="N44" s="354">
        <v>0</v>
      </c>
      <c r="O44" s="352" t="s">
        <v>262</v>
      </c>
      <c r="P44" s="38">
        <f>'TOP GUN'!P645</f>
        <v>0</v>
      </c>
      <c r="Q44" s="34">
        <f t="shared" si="4"/>
        <v>0</v>
      </c>
      <c r="R44" s="79">
        <f t="shared" si="3"/>
        <v>33</v>
      </c>
    </row>
    <row r="45" spans="2:18" ht="20.100000000000001" customHeight="1" x14ac:dyDescent="0.25">
      <c r="B45" s="351" t="s">
        <v>263</v>
      </c>
      <c r="C45" s="274">
        <f>'TOP GUN'!P666</f>
        <v>5</v>
      </c>
      <c r="D45" s="274">
        <f>USSSA!P668</f>
        <v>0</v>
      </c>
      <c r="E45" s="274">
        <f>TLB!P666</f>
        <v>0</v>
      </c>
      <c r="F45" s="274">
        <f>open1!P665</f>
        <v>0</v>
      </c>
      <c r="G45" s="274">
        <f>open!P666</f>
        <v>0</v>
      </c>
      <c r="H45" s="274">
        <f>'PG25'!P666</f>
        <v>0</v>
      </c>
      <c r="I45" s="274">
        <f>TCS!P666</f>
        <v>0</v>
      </c>
      <c r="J45" s="274">
        <f>'Future Pros'!P666</f>
        <v>0</v>
      </c>
      <c r="K45" s="156">
        <f t="shared" si="2"/>
        <v>5</v>
      </c>
      <c r="L45"/>
      <c r="M45" s="351" t="s">
        <v>204</v>
      </c>
      <c r="N45" s="354">
        <v>27</v>
      </c>
      <c r="O45" s="351" t="s">
        <v>263</v>
      </c>
      <c r="P45" s="38">
        <f>'TOP GUN'!P666</f>
        <v>5</v>
      </c>
      <c r="Q45" s="37">
        <f t="shared" si="4"/>
        <v>-22</v>
      </c>
      <c r="R45" s="79">
        <f t="shared" si="3"/>
        <v>11</v>
      </c>
    </row>
    <row r="46" spans="2:18" ht="20.100000000000001" customHeight="1" x14ac:dyDescent="0.25">
      <c r="B46" s="352" t="s">
        <v>264</v>
      </c>
      <c r="C46" s="77">
        <f>'TOP GUN'!P683</f>
        <v>12</v>
      </c>
      <c r="D46" s="77">
        <f>USSSA!P685</f>
        <v>0</v>
      </c>
      <c r="E46" s="77">
        <f>TLB!P683</f>
        <v>0</v>
      </c>
      <c r="F46" s="77">
        <f>open1!P682</f>
        <v>0</v>
      </c>
      <c r="G46" s="77">
        <f>open!P683</f>
        <v>0</v>
      </c>
      <c r="H46" s="77">
        <f>'PG25'!P683</f>
        <v>0</v>
      </c>
      <c r="I46" s="77">
        <f>TCS!P683</f>
        <v>0</v>
      </c>
      <c r="J46" s="77">
        <f>'Future Pros'!P683</f>
        <v>0</v>
      </c>
      <c r="K46" s="156">
        <f t="shared" si="2"/>
        <v>12</v>
      </c>
      <c r="L46"/>
      <c r="M46" s="352" t="s">
        <v>205</v>
      </c>
      <c r="N46" s="354">
        <v>0</v>
      </c>
      <c r="O46" s="352" t="s">
        <v>264</v>
      </c>
      <c r="P46" s="38">
        <f>'TOP GUN'!P683</f>
        <v>12</v>
      </c>
      <c r="Q46" s="34">
        <f t="shared" si="4"/>
        <v>12</v>
      </c>
      <c r="R46" s="79">
        <f t="shared" si="3"/>
        <v>23</v>
      </c>
    </row>
    <row r="47" spans="2:18" ht="20.100000000000001" customHeight="1" x14ac:dyDescent="0.25">
      <c r="B47" s="351" t="s">
        <v>265</v>
      </c>
      <c r="C47" s="274">
        <f>'TOP GUN'!P699</f>
        <v>0</v>
      </c>
      <c r="D47" s="274">
        <f>USSSA!P701</f>
        <v>0</v>
      </c>
      <c r="E47" s="274">
        <f>TLB!P699</f>
        <v>0</v>
      </c>
      <c r="F47" s="274">
        <f>open1!P698</f>
        <v>0</v>
      </c>
      <c r="G47" s="274">
        <f>open!P699</f>
        <v>0</v>
      </c>
      <c r="H47" s="274">
        <f>'PG25'!P699</f>
        <v>0</v>
      </c>
      <c r="I47" s="274">
        <f>TCS!P699</f>
        <v>0</v>
      </c>
      <c r="J47" s="274">
        <f>'Future Pros'!P699</f>
        <v>0</v>
      </c>
      <c r="K47" s="156">
        <f t="shared" si="2"/>
        <v>0</v>
      </c>
      <c r="L47"/>
      <c r="M47" s="351" t="s">
        <v>206</v>
      </c>
      <c r="N47" s="354">
        <v>0</v>
      </c>
      <c r="O47" s="351" t="s">
        <v>265</v>
      </c>
      <c r="P47" s="38">
        <f>'TOP GUN'!P699</f>
        <v>0</v>
      </c>
      <c r="Q47" s="37">
        <f t="shared" si="4"/>
        <v>0</v>
      </c>
      <c r="R47" s="79">
        <f t="shared" si="3"/>
        <v>23</v>
      </c>
    </row>
    <row r="48" spans="2:18" ht="20.100000000000001" customHeight="1" x14ac:dyDescent="0.25">
      <c r="B48" s="352" t="s">
        <v>266</v>
      </c>
      <c r="C48" s="77">
        <f>'TOP GUN'!P710</f>
        <v>0</v>
      </c>
      <c r="D48" s="77">
        <f>USSSA!P712</f>
        <v>0</v>
      </c>
      <c r="E48" s="77">
        <f>TLB!P710</f>
        <v>0</v>
      </c>
      <c r="F48" s="77">
        <f>open1!P709</f>
        <v>0</v>
      </c>
      <c r="G48" s="77">
        <f>open!P710</f>
        <v>0</v>
      </c>
      <c r="H48" s="77">
        <f>'PG25'!P710</f>
        <v>0</v>
      </c>
      <c r="I48" s="77">
        <f>TCS!P710</f>
        <v>0</v>
      </c>
      <c r="J48" s="77">
        <f>'Future Pros'!P710</f>
        <v>0</v>
      </c>
      <c r="K48" s="156">
        <f t="shared" si="2"/>
        <v>0</v>
      </c>
      <c r="L48"/>
      <c r="M48" s="352" t="s">
        <v>207</v>
      </c>
      <c r="N48" s="354">
        <v>29</v>
      </c>
      <c r="O48" s="352" t="s">
        <v>266</v>
      </c>
      <c r="P48" s="38">
        <f>'TOP GUN'!P710</f>
        <v>0</v>
      </c>
      <c r="Q48" s="34">
        <f>SUM(P48-N48)</f>
        <v>-29</v>
      </c>
      <c r="R48" s="79">
        <f t="shared" si="3"/>
        <v>-6</v>
      </c>
    </row>
    <row r="49" spans="2:22" ht="20.100000000000001" customHeight="1" x14ac:dyDescent="0.25">
      <c r="B49" s="353" t="s">
        <v>267</v>
      </c>
      <c r="C49" s="274">
        <f>'TOP GUN'!P721</f>
        <v>0</v>
      </c>
      <c r="D49" s="274">
        <f>USSSA!P723</f>
        <v>0</v>
      </c>
      <c r="E49" s="274">
        <f>TLB!P721</f>
        <v>0</v>
      </c>
      <c r="F49" s="274">
        <f>open1!P720</f>
        <v>0</v>
      </c>
      <c r="G49" s="274">
        <f>open!P721</f>
        <v>0</v>
      </c>
      <c r="H49" s="274">
        <f>'PG25'!P721</f>
        <v>0</v>
      </c>
      <c r="I49" s="274">
        <f>TCS!P721</f>
        <v>0</v>
      </c>
      <c r="J49" s="274">
        <f>'Future Pros'!P721</f>
        <v>0</v>
      </c>
      <c r="K49" s="156">
        <f t="shared" si="2"/>
        <v>0</v>
      </c>
      <c r="M49" s="353" t="s">
        <v>208</v>
      </c>
      <c r="N49" s="355">
        <v>0</v>
      </c>
      <c r="O49" s="353" t="s">
        <v>267</v>
      </c>
      <c r="P49" s="76">
        <f>'TOP GUN'!P721</f>
        <v>0</v>
      </c>
      <c r="Q49" s="83">
        <f>SUM(P49-N49)</f>
        <v>0</v>
      </c>
      <c r="R49" s="79">
        <f t="shared" si="3"/>
        <v>-6</v>
      </c>
    </row>
    <row r="50" spans="2:22" ht="20.100000000000001" customHeight="1" x14ac:dyDescent="0.25">
      <c r="B50" s="352" t="s">
        <v>268</v>
      </c>
      <c r="C50" s="77">
        <f>'TOP GUN'!P733</f>
        <v>0</v>
      </c>
      <c r="D50" s="77">
        <f>USSSA!P735</f>
        <v>0</v>
      </c>
      <c r="E50" s="77">
        <f>TLB!P733</f>
        <v>0</v>
      </c>
      <c r="F50" s="77">
        <f>open1!P732</f>
        <v>0</v>
      </c>
      <c r="G50" s="77">
        <f>open!P733</f>
        <v>0</v>
      </c>
      <c r="H50" s="77">
        <f>'PG25'!P733</f>
        <v>0</v>
      </c>
      <c r="I50" s="77">
        <f>TCS!P733</f>
        <v>0</v>
      </c>
      <c r="J50" s="77">
        <f>'Future Pros'!P733</f>
        <v>0</v>
      </c>
      <c r="K50" s="156">
        <f t="shared" si="2"/>
        <v>0</v>
      </c>
      <c r="M50" s="352" t="s">
        <v>209</v>
      </c>
      <c r="N50" s="355">
        <v>0</v>
      </c>
      <c r="O50" s="352" t="s">
        <v>268</v>
      </c>
      <c r="P50" s="76">
        <f>'TOP GUN'!P733</f>
        <v>0</v>
      </c>
      <c r="Q50" s="34">
        <f>SUM(P50-N50)</f>
        <v>0</v>
      </c>
      <c r="R50" s="79">
        <f t="shared" si="3"/>
        <v>-6</v>
      </c>
      <c r="S50"/>
      <c r="T50"/>
      <c r="U50"/>
      <c r="V50"/>
    </row>
    <row r="51" spans="2:22" ht="20.100000000000001" customHeight="1" x14ac:dyDescent="0.25">
      <c r="B51" s="353" t="s">
        <v>269</v>
      </c>
      <c r="C51" s="274">
        <f>'TOP GUN'!P745</f>
        <v>0</v>
      </c>
      <c r="D51" s="274">
        <f>USSSA!P747</f>
        <v>0</v>
      </c>
      <c r="E51" s="274">
        <f>TLB!P745</f>
        <v>0</v>
      </c>
      <c r="F51" s="274">
        <f>open1!P744</f>
        <v>0</v>
      </c>
      <c r="G51" s="274">
        <f>open!P745</f>
        <v>0</v>
      </c>
      <c r="H51" s="274">
        <f>'PG25'!P745</f>
        <v>0</v>
      </c>
      <c r="I51" s="274">
        <f>TCS!P745</f>
        <v>0</v>
      </c>
      <c r="J51" s="274">
        <f>'Future Pros'!P745</f>
        <v>0</v>
      </c>
      <c r="K51" s="156">
        <f t="shared" si="2"/>
        <v>0</v>
      </c>
      <c r="M51" s="353" t="s">
        <v>210</v>
      </c>
      <c r="N51" s="355">
        <v>0</v>
      </c>
      <c r="O51" s="353" t="s">
        <v>269</v>
      </c>
      <c r="P51" s="76">
        <f>'TOP GUN'!P745</f>
        <v>0</v>
      </c>
      <c r="Q51" s="83">
        <f>SUM(P51-N51)</f>
        <v>0</v>
      </c>
      <c r="R51" s="79">
        <f t="shared" si="3"/>
        <v>-6</v>
      </c>
      <c r="S51"/>
      <c r="T51"/>
      <c r="U51"/>
      <c r="V51"/>
    </row>
    <row r="52" spans="2:22" ht="20.100000000000001" customHeight="1" x14ac:dyDescent="0.25">
      <c r="B52" s="352" t="s">
        <v>270</v>
      </c>
      <c r="C52" s="77">
        <f>'TOP GUN'!P757</f>
        <v>0</v>
      </c>
      <c r="D52" s="77">
        <f>USSSA!P759</f>
        <v>0</v>
      </c>
      <c r="E52" s="77">
        <f>TLB!P757</f>
        <v>0</v>
      </c>
      <c r="F52" s="77">
        <f>open1!P756</f>
        <v>0</v>
      </c>
      <c r="G52" s="77">
        <f>open!P757</f>
        <v>0</v>
      </c>
      <c r="H52" s="77">
        <f>'PG25'!P757</f>
        <v>0</v>
      </c>
      <c r="I52" s="77">
        <f>TCS!P757</f>
        <v>0</v>
      </c>
      <c r="J52" s="77">
        <f>'Future Pros'!P757</f>
        <v>0</v>
      </c>
      <c r="K52" s="156">
        <f t="shared" si="2"/>
        <v>0</v>
      </c>
      <c r="M52" s="352" t="s">
        <v>211</v>
      </c>
      <c r="N52" s="355">
        <v>0</v>
      </c>
      <c r="O52" s="352" t="s">
        <v>270</v>
      </c>
      <c r="P52" s="76">
        <f>'TOP GUN'!P757</f>
        <v>0</v>
      </c>
      <c r="Q52" s="34">
        <f>SUM(P52-N52)</f>
        <v>0</v>
      </c>
      <c r="R52" s="79">
        <f t="shared" si="3"/>
        <v>-6</v>
      </c>
      <c r="S52"/>
      <c r="T52"/>
      <c r="U52"/>
      <c r="V52"/>
    </row>
    <row r="53" spans="2:22" ht="20.100000000000001" customHeight="1" x14ac:dyDescent="0.25">
      <c r="B53" s="370" t="s">
        <v>213</v>
      </c>
      <c r="C53" s="78">
        <f>SUM(C7:C52)</f>
        <v>359</v>
      </c>
      <c r="D53" s="78">
        <f t="shared" ref="D53:J53" si="5">SUM(D7:D52)</f>
        <v>200</v>
      </c>
      <c r="E53" s="78">
        <f t="shared" si="5"/>
        <v>0</v>
      </c>
      <c r="F53" s="78">
        <f t="shared" si="5"/>
        <v>0</v>
      </c>
      <c r="G53" s="78">
        <f t="shared" si="5"/>
        <v>0</v>
      </c>
      <c r="H53" s="78">
        <f t="shared" si="5"/>
        <v>108</v>
      </c>
      <c r="I53" s="78">
        <f t="shared" si="5"/>
        <v>0</v>
      </c>
      <c r="J53" s="78">
        <f t="shared" si="5"/>
        <v>0</v>
      </c>
      <c r="K53" s="78">
        <f>SUM(K7:K52)</f>
        <v>667</v>
      </c>
      <c r="M53" s="371" t="s">
        <v>212</v>
      </c>
      <c r="N53" s="372">
        <f>SUM(N7:N52)</f>
        <v>365</v>
      </c>
      <c r="O53" s="371" t="s">
        <v>286</v>
      </c>
      <c r="P53" s="372">
        <f>SUM(P7:P52)</f>
        <v>359</v>
      </c>
      <c r="Q53" s="360" t="s">
        <v>36</v>
      </c>
      <c r="R53" s="361"/>
      <c r="S53"/>
      <c r="U53"/>
      <c r="V53"/>
    </row>
    <row r="54" spans="2:22" ht="20.100000000000001" customHeight="1" x14ac:dyDescent="0.25">
      <c r="B54" s="370"/>
      <c r="C54" s="169" t="s">
        <v>14</v>
      </c>
      <c r="D54" s="169" t="s">
        <v>15</v>
      </c>
      <c r="E54" s="169" t="s">
        <v>220</v>
      </c>
      <c r="F54" s="169" t="s">
        <v>223</v>
      </c>
      <c r="G54" s="169" t="s">
        <v>165</v>
      </c>
      <c r="H54" s="35" t="s">
        <v>222</v>
      </c>
      <c r="I54" s="35" t="s">
        <v>221</v>
      </c>
      <c r="J54" s="169" t="s">
        <v>157</v>
      </c>
      <c r="K54" s="31" t="s">
        <v>26</v>
      </c>
      <c r="M54" s="371"/>
      <c r="N54" s="373"/>
      <c r="O54" s="371"/>
      <c r="P54" s="373"/>
      <c r="Q54" s="358">
        <f>SUM(Q7:Q52)</f>
        <v>-6</v>
      </c>
      <c r="R54" s="359"/>
      <c r="S54"/>
      <c r="U54"/>
      <c r="V54"/>
    </row>
    <row r="55" spans="2:22" ht="20.100000000000001" customHeight="1" x14ac:dyDescent="0.25">
      <c r="S55"/>
      <c r="T55"/>
      <c r="U55"/>
      <c r="V55"/>
    </row>
    <row r="56" spans="2:22" ht="20.100000000000001" customHeight="1" x14ac:dyDescent="0.25">
      <c r="M56" s="10"/>
      <c r="N56"/>
      <c r="O56"/>
      <c r="S56"/>
      <c r="T56"/>
      <c r="U56"/>
      <c r="V56"/>
    </row>
    <row r="57" spans="2:22" ht="20.100000000000001" customHeight="1" x14ac:dyDescent="0.25">
      <c r="M57" s="10"/>
      <c r="N57"/>
      <c r="O57"/>
      <c r="S57"/>
      <c r="T57"/>
      <c r="U57"/>
      <c r="V57"/>
    </row>
    <row r="58" spans="2:22" ht="20.100000000000001" customHeight="1" x14ac:dyDescent="0.25">
      <c r="M58" s="10"/>
      <c r="N58"/>
      <c r="O58"/>
      <c r="S58"/>
      <c r="T58"/>
      <c r="U58"/>
      <c r="V58"/>
    </row>
    <row r="59" spans="2:22" ht="20.100000000000001" customHeight="1" x14ac:dyDescent="0.25">
      <c r="Q59"/>
      <c r="R59"/>
      <c r="S59"/>
      <c r="T59"/>
      <c r="U59"/>
      <c r="V59"/>
    </row>
    <row r="60" spans="2:22" ht="20.100000000000001" customHeight="1" x14ac:dyDescent="0.25">
      <c r="Q60"/>
      <c r="R60"/>
      <c r="S60"/>
      <c r="T60"/>
      <c r="U60"/>
      <c r="V60"/>
    </row>
    <row r="61" spans="2:22" ht="20.100000000000001" customHeight="1" x14ac:dyDescent="0.25">
      <c r="Q61"/>
      <c r="R61"/>
      <c r="S61"/>
      <c r="T61"/>
      <c r="U61"/>
      <c r="V61"/>
    </row>
    <row r="62" spans="2:22" ht="20.100000000000001" customHeight="1" x14ac:dyDescent="0.25">
      <c r="Q62"/>
      <c r="R62"/>
      <c r="S62"/>
      <c r="T62"/>
      <c r="U62"/>
      <c r="V62"/>
    </row>
    <row r="63" spans="2:22" ht="20.100000000000001" customHeight="1" x14ac:dyDescent="0.25">
      <c r="Q63"/>
      <c r="R63"/>
      <c r="S63"/>
      <c r="T63"/>
      <c r="U63"/>
      <c r="V63"/>
    </row>
    <row r="64" spans="2:22" ht="20.100000000000001" customHeight="1" x14ac:dyDescent="0.25">
      <c r="Q64"/>
      <c r="R64"/>
      <c r="S64"/>
      <c r="T64"/>
      <c r="U64"/>
      <c r="V64"/>
    </row>
    <row r="65" spans="17:22" ht="20.100000000000001" customHeight="1" x14ac:dyDescent="0.25">
      <c r="Q65"/>
      <c r="R65"/>
      <c r="S65"/>
      <c r="T65"/>
      <c r="U65"/>
      <c r="V65"/>
    </row>
    <row r="66" spans="17:22" ht="20.100000000000001" customHeight="1" x14ac:dyDescent="0.25">
      <c r="Q66"/>
      <c r="R66"/>
      <c r="S66"/>
      <c r="T66"/>
      <c r="U66"/>
      <c r="V66"/>
    </row>
    <row r="67" spans="17:22" ht="20.100000000000001" customHeight="1" x14ac:dyDescent="0.25">
      <c r="Q67"/>
      <c r="R67"/>
      <c r="S67"/>
      <c r="T67"/>
      <c r="U67"/>
      <c r="V67"/>
    </row>
    <row r="68" spans="17:22" ht="20.100000000000001" customHeight="1" x14ac:dyDescent="0.25">
      <c r="Q68"/>
      <c r="R68"/>
      <c r="S68"/>
      <c r="T68"/>
      <c r="U68"/>
      <c r="V68"/>
    </row>
    <row r="69" spans="17:22" ht="20.100000000000001" customHeight="1" x14ac:dyDescent="0.25">
      <c r="Q69"/>
      <c r="R69"/>
      <c r="S69"/>
      <c r="T69"/>
      <c r="U69"/>
      <c r="V69"/>
    </row>
    <row r="70" spans="17:22" ht="20.100000000000001" customHeight="1" x14ac:dyDescent="0.25">
      <c r="Q70"/>
      <c r="R70"/>
      <c r="S70"/>
      <c r="T70"/>
      <c r="U70"/>
      <c r="V70"/>
    </row>
    <row r="71" spans="17:22" ht="20.100000000000001" customHeight="1" x14ac:dyDescent="0.25">
      <c r="Q71"/>
      <c r="R71"/>
      <c r="S71"/>
      <c r="T71"/>
      <c r="U71"/>
      <c r="V71"/>
    </row>
    <row r="72" spans="17:22" ht="20.100000000000001" customHeight="1" x14ac:dyDescent="0.25">
      <c r="Q72"/>
      <c r="R72"/>
      <c r="S72"/>
      <c r="T72"/>
      <c r="U72"/>
      <c r="V72"/>
    </row>
    <row r="73" spans="17:22" ht="20.100000000000001" customHeight="1" x14ac:dyDescent="0.25">
      <c r="Q73"/>
      <c r="R73"/>
      <c r="S73"/>
      <c r="T73"/>
      <c r="U73"/>
      <c r="V73"/>
    </row>
    <row r="74" spans="17:22" ht="20.100000000000001" customHeight="1" x14ac:dyDescent="0.25">
      <c r="Q74"/>
      <c r="R74"/>
      <c r="S74"/>
      <c r="T74"/>
      <c r="U74"/>
      <c r="V74"/>
    </row>
    <row r="75" spans="17:22" ht="20.100000000000001" customHeight="1" x14ac:dyDescent="0.25">
      <c r="Q75"/>
      <c r="R75"/>
      <c r="S75"/>
      <c r="T75"/>
      <c r="U75"/>
      <c r="V75"/>
    </row>
    <row r="76" spans="17:22" ht="20.100000000000001" customHeight="1" x14ac:dyDescent="0.25">
      <c r="Q76"/>
      <c r="R76"/>
      <c r="S76"/>
      <c r="T76"/>
      <c r="U76"/>
      <c r="V76"/>
    </row>
    <row r="77" spans="17:22" ht="20.100000000000001" customHeight="1" x14ac:dyDescent="0.25">
      <c r="Q77"/>
      <c r="R77"/>
      <c r="S77"/>
      <c r="T77"/>
      <c r="U77"/>
      <c r="V77"/>
    </row>
    <row r="78" spans="17:22" ht="20.100000000000001" customHeight="1" x14ac:dyDescent="0.25">
      <c r="Q78"/>
      <c r="R78"/>
      <c r="S78"/>
      <c r="T78"/>
      <c r="U78"/>
      <c r="V78"/>
    </row>
    <row r="79" spans="17:22" ht="20.100000000000001" customHeight="1" x14ac:dyDescent="0.25">
      <c r="Q79"/>
      <c r="R79"/>
      <c r="S79"/>
      <c r="T79"/>
      <c r="U79"/>
      <c r="V79"/>
    </row>
    <row r="80" spans="17:22" ht="20.100000000000001" customHeight="1" x14ac:dyDescent="0.25">
      <c r="Q80"/>
      <c r="R80"/>
      <c r="S80"/>
      <c r="T80"/>
      <c r="U80"/>
      <c r="V80"/>
    </row>
    <row r="81" spans="17:22" ht="20.100000000000001" customHeight="1" x14ac:dyDescent="0.25">
      <c r="Q81"/>
      <c r="R81"/>
      <c r="S81"/>
      <c r="T81"/>
      <c r="U81"/>
      <c r="V81"/>
    </row>
    <row r="82" spans="17:22" ht="20.100000000000001" customHeight="1" x14ac:dyDescent="0.25">
      <c r="Q82"/>
      <c r="R82"/>
      <c r="S82"/>
      <c r="T82"/>
      <c r="U82"/>
      <c r="V82"/>
    </row>
    <row r="83" spans="17:22" ht="20.100000000000001" customHeight="1" x14ac:dyDescent="0.25">
      <c r="Q83"/>
      <c r="R83"/>
    </row>
    <row r="84" spans="17:22" ht="20.100000000000001" customHeight="1" x14ac:dyDescent="0.25">
      <c r="Q84"/>
      <c r="R84"/>
    </row>
    <row r="85" spans="17:22" ht="20.100000000000001" customHeight="1" x14ac:dyDescent="0.25">
      <c r="Q85"/>
      <c r="R85"/>
    </row>
    <row r="86" spans="17:22" ht="20.100000000000001" customHeight="1" x14ac:dyDescent="0.25">
      <c r="Q86"/>
      <c r="R86"/>
    </row>
    <row r="87" spans="17:22" ht="20.100000000000001" customHeight="1" x14ac:dyDescent="0.25">
      <c r="Q87"/>
      <c r="R87"/>
    </row>
    <row r="88" spans="17:22" ht="20.100000000000001" customHeight="1" x14ac:dyDescent="0.25">
      <c r="Q88"/>
      <c r="R88"/>
    </row>
    <row r="89" spans="17:22" ht="20.100000000000001" customHeight="1" x14ac:dyDescent="0.25">
      <c r="Q89"/>
      <c r="R89"/>
    </row>
    <row r="101" spans="2:16" ht="20.100000000000001" customHeight="1" x14ac:dyDescent="0.25">
      <c r="M101" s="29">
        <v>7</v>
      </c>
      <c r="N101" s="168">
        <f>SUM(N7)</f>
        <v>0</v>
      </c>
      <c r="O101" s="29">
        <v>7</v>
      </c>
      <c r="P101" s="168">
        <f>SUM(P7)</f>
        <v>0</v>
      </c>
    </row>
    <row r="102" spans="2:16" ht="20.100000000000001" customHeight="1" x14ac:dyDescent="0.25">
      <c r="M102" s="29">
        <v>8</v>
      </c>
      <c r="N102" s="168">
        <f>SUM(N7:N8)</f>
        <v>0</v>
      </c>
      <c r="O102" s="29">
        <v>8</v>
      </c>
      <c r="P102" s="168">
        <f>SUM(P7:P8)</f>
        <v>0</v>
      </c>
    </row>
    <row r="103" spans="2:16" ht="20.100000000000001" customHeight="1" x14ac:dyDescent="0.25">
      <c r="M103" s="29">
        <v>9</v>
      </c>
      <c r="N103" s="168">
        <f>SUM(N7:N9)</f>
        <v>0</v>
      </c>
      <c r="O103" s="29">
        <v>9</v>
      </c>
      <c r="P103" s="168">
        <f>SUM(P7:P9)</f>
        <v>0</v>
      </c>
    </row>
    <row r="104" spans="2:16" ht="20.100000000000001" customHeight="1" x14ac:dyDescent="0.25">
      <c r="B104" s="74" t="s">
        <v>34</v>
      </c>
      <c r="C104" s="161" t="s">
        <v>58</v>
      </c>
      <c r="D104" s="161" t="s">
        <v>59</v>
      </c>
      <c r="E104" s="275" t="s">
        <v>60</v>
      </c>
      <c r="F104" s="160" t="s">
        <v>46</v>
      </c>
      <c r="G104" s="170" t="s">
        <v>61</v>
      </c>
      <c r="M104" s="29">
        <v>10</v>
      </c>
      <c r="N104" s="168">
        <f>SUM(N7:N10)</f>
        <v>9</v>
      </c>
      <c r="O104" s="29">
        <v>10</v>
      </c>
      <c r="P104" s="168">
        <f>SUM(P7:P10)</f>
        <v>0</v>
      </c>
    </row>
    <row r="105" spans="2:16" ht="20.100000000000001" customHeight="1" x14ac:dyDescent="0.25">
      <c r="B105" s="57" t="s">
        <v>14</v>
      </c>
      <c r="C105" s="162">
        <f>SUMIF('TOP GUN'!S8:S35,"Appalachian",'TOP GUN'!T8:T35)</f>
        <v>0</v>
      </c>
      <c r="D105" s="162">
        <f>SUMIF('TOP GUN'!S8:S35,"Blue Ridge",'TOP GUN'!T8:T35)</f>
        <v>0</v>
      </c>
      <c r="E105" s="162">
        <f>SUMIF('TOP GUN'!S8:S35,"Coastal Plain",'TOP GUN'!T8:T35)</f>
        <v>106</v>
      </c>
      <c r="F105" s="162">
        <f>SUMIF('TOP GUN'!S8:S35,"Piedmont",'TOP GUN'!T8:T35)</f>
        <v>56</v>
      </c>
      <c r="G105" s="162">
        <f>SUMIF('TOP GUN'!T8:T35,"Valley",'TOP GUN'!U8:U42)</f>
        <v>0</v>
      </c>
      <c r="M105" s="29">
        <v>11</v>
      </c>
      <c r="N105" s="168">
        <f>SUM(N7:N11)</f>
        <v>9</v>
      </c>
      <c r="O105" s="29">
        <v>11</v>
      </c>
      <c r="P105" s="168">
        <f>SUM(P7:P11)</f>
        <v>22</v>
      </c>
    </row>
    <row r="106" spans="2:16" ht="20.100000000000001" customHeight="1" x14ac:dyDescent="0.25">
      <c r="B106" s="75" t="s">
        <v>15</v>
      </c>
      <c r="C106" s="163">
        <f>SUMIF(USSSA!S8:S42,"Appalachian",USSSA!T8:T42)</f>
        <v>0</v>
      </c>
      <c r="D106" s="163">
        <f>SUMIF(USSSA!S8:S42,"Blue Ridge",USSSA!T8:T42)</f>
        <v>0</v>
      </c>
      <c r="E106" s="163">
        <f>SUMIF(USSSA!S8:S42,"Coastal Plain",USSSA!T8:T42)</f>
        <v>108</v>
      </c>
      <c r="F106" s="163">
        <f>SUMIF(USSSA!S8:S42,"Piedmont",USSSA!T8:T42)</f>
        <v>0</v>
      </c>
      <c r="G106" s="163">
        <f>SUMIF(USSSA!T8:T42,"Valley",USSSA!U8:U42)</f>
        <v>0</v>
      </c>
      <c r="M106" s="29">
        <v>12</v>
      </c>
      <c r="N106" s="168">
        <f>SUM(N7:N12)</f>
        <v>9</v>
      </c>
      <c r="O106" s="29">
        <v>12</v>
      </c>
      <c r="P106" s="168">
        <f>SUM(P7:P12)</f>
        <v>56</v>
      </c>
    </row>
    <row r="107" spans="2:16" ht="20.100000000000001" customHeight="1" x14ac:dyDescent="0.25">
      <c r="B107" s="57" t="s">
        <v>31</v>
      </c>
      <c r="C107" s="162">
        <f>SUMIF(TCS!S8:S35,"Appalachian",TCS!T8:T35)</f>
        <v>0</v>
      </c>
      <c r="D107" s="162">
        <f>SUMIF(TCS!S8:S35,"Blue Ridge",TCS!T8:T35)</f>
        <v>0</v>
      </c>
      <c r="E107" s="162">
        <f>SUMIF(TCS!S8:S35,"Coastal Plain",TCS!T8:T35)</f>
        <v>0</v>
      </c>
      <c r="F107" s="162">
        <f>SUMIF(TCS!S8:S35,"Piedmont",TCS!T8:T35)</f>
        <v>0</v>
      </c>
      <c r="G107" s="162">
        <f>SUMIF(TCS!T8:T35,"Valley",TCS!U8:U39)</f>
        <v>0</v>
      </c>
      <c r="M107" s="29">
        <v>13</v>
      </c>
      <c r="N107" s="168">
        <f>SUM(N7:N13)</f>
        <v>28</v>
      </c>
      <c r="O107" s="29">
        <v>13</v>
      </c>
      <c r="P107" s="168">
        <f>SUM(P7:P13)</f>
        <v>56</v>
      </c>
    </row>
    <row r="108" spans="2:16" ht="20.100000000000001" customHeight="1" x14ac:dyDescent="0.25">
      <c r="B108" s="75" t="s">
        <v>55</v>
      </c>
      <c r="C108" s="163">
        <f>SUMIF(TLB!S8:S43,"Appalachian",TLB!T8:T43)</f>
        <v>0</v>
      </c>
      <c r="D108" s="163">
        <f>SUMIF(TLB!S8:S43,"Blue Ridge",TLB!T8:T43)</f>
        <v>0</v>
      </c>
      <c r="E108" s="163">
        <f>SUMIF(TLB!S8:S43,"Coastal Plain",TLB!T8:T43)</f>
        <v>0</v>
      </c>
      <c r="F108" s="163">
        <f>SUMIF(TLB!S8:S43,"Piedmont",TLB!T8:T43)</f>
        <v>0</v>
      </c>
      <c r="G108" s="163">
        <f ca="1">SUMIF(TLB!T8:T43,"Valley",TLB!U8:U39)</f>
        <v>0</v>
      </c>
      <c r="M108" s="29">
        <v>14</v>
      </c>
      <c r="N108" s="168">
        <f>SUM(N7:N14)</f>
        <v>28</v>
      </c>
      <c r="O108" s="29">
        <v>14</v>
      </c>
      <c r="P108" s="168">
        <f>SUM(P7:P14)</f>
        <v>70</v>
      </c>
    </row>
    <row r="109" spans="2:16" ht="20.100000000000001" customHeight="1" x14ac:dyDescent="0.25">
      <c r="B109" s="57" t="s">
        <v>56</v>
      </c>
      <c r="C109" s="162">
        <f>SUMIF(open1!S8:S41,"Appalachian",open1!T8:T41)</f>
        <v>0</v>
      </c>
      <c r="D109" s="162">
        <f>SUMIF(open1!S8:S41,"Blue Ridge",open1!T8:T41)</f>
        <v>0</v>
      </c>
      <c r="E109" s="162">
        <f>SUMIF(open1!S8:S41,"Coastal Plain",open1!T8:T41)</f>
        <v>0</v>
      </c>
      <c r="F109" s="162">
        <f>SUMIF(open1!S8:S41,"Piedmont",open1!T8:T41)</f>
        <v>0</v>
      </c>
      <c r="G109" s="162">
        <f ca="1">SUMIF(open1!T8:T41,"Valley",open1!U8:U39)</f>
        <v>0</v>
      </c>
      <c r="M109" s="29">
        <v>15</v>
      </c>
      <c r="N109" s="168">
        <f>SUM(N7:N15)</f>
        <v>28</v>
      </c>
      <c r="O109" s="29">
        <v>15</v>
      </c>
      <c r="P109" s="168">
        <f>SUM(P7:P15)</f>
        <v>84</v>
      </c>
    </row>
    <row r="110" spans="2:16" ht="20.100000000000001" customHeight="1" x14ac:dyDescent="0.25">
      <c r="B110" s="75" t="s">
        <v>57</v>
      </c>
      <c r="C110" s="163">
        <f>SUMIF(open!S8:S34,"Appalachian",open!T8:T34)</f>
        <v>0</v>
      </c>
      <c r="D110" s="163">
        <f>SUMIF(open!S8:S34,"Blue Ridge",open!T8:T34)</f>
        <v>0</v>
      </c>
      <c r="E110" s="163">
        <f>SUMIF(open!S8:S34,"Coastal Plain",open!T8:T34)</f>
        <v>0</v>
      </c>
      <c r="F110" s="163">
        <f>SUMIF(open!S8:S34,"Piedmont",open!T8:T34)</f>
        <v>0</v>
      </c>
      <c r="G110" s="163">
        <f>SUMIF(open!T8:T34,"Valley",open!U8:U39)</f>
        <v>0</v>
      </c>
      <c r="M110" s="29">
        <v>16</v>
      </c>
      <c r="N110" s="168">
        <f>SUM(N7:N16)</f>
        <v>56</v>
      </c>
      <c r="O110" s="29">
        <v>16</v>
      </c>
      <c r="P110" s="168">
        <f>SUM(P7:P16)</f>
        <v>87</v>
      </c>
    </row>
    <row r="111" spans="2:16" ht="20.100000000000001" customHeight="1" x14ac:dyDescent="0.25">
      <c r="B111" s="57" t="s">
        <v>30</v>
      </c>
      <c r="C111" s="162">
        <f>SUMIF('PG25'!S8:S36,"Appalachian",'PG25'!T8:T36)</f>
        <v>0</v>
      </c>
      <c r="D111" s="162">
        <f>SUMIF('PG25'!S8:S36,"Blue Ridge",'PG25'!T8:T36)</f>
        <v>48</v>
      </c>
      <c r="E111" s="162">
        <f>SUMIF('PG25'!S8:S36,"Coastal Plain",'PG25'!T8:T36)</f>
        <v>0</v>
      </c>
      <c r="F111" s="162">
        <f>SUMIF('PG25'!S8:S36,"Piedmont",'PG25'!T8:T36)</f>
        <v>60</v>
      </c>
      <c r="G111" s="162">
        <f>SUMIF('PG25'!T8:T36,"Valley",'PG25'!U8:U39)</f>
        <v>0</v>
      </c>
      <c r="M111" s="29">
        <v>17</v>
      </c>
      <c r="N111" s="168">
        <f>SUM(N7:N17)</f>
        <v>56</v>
      </c>
      <c r="O111" s="29">
        <v>17</v>
      </c>
      <c r="P111" s="168">
        <f>SUM(P7:P17)</f>
        <v>87</v>
      </c>
    </row>
    <row r="112" spans="2:16" ht="20.100000000000001" customHeight="1" x14ac:dyDescent="0.25">
      <c r="B112" s="57" t="s">
        <v>16</v>
      </c>
      <c r="C112" s="162">
        <f>SUMIF('Future Pros'!S8:S32,"Appalachian",'Future Pros'!T8:T32)</f>
        <v>0</v>
      </c>
      <c r="D112" s="162">
        <f>SUMIF('Future Pros'!S8:S32,"Blue Ridge",'Future Pros'!T8:T32)</f>
        <v>0</v>
      </c>
      <c r="E112" s="162">
        <f>SUMIF('Future Pros'!S8:S32,"Coastal Plain",'Future Pros'!T8:T32)</f>
        <v>0</v>
      </c>
      <c r="F112" s="162">
        <f>SUMIF('Future Pros'!S8:S32,"Piedmont",'Future Pros'!T8:T32)</f>
        <v>0</v>
      </c>
      <c r="G112" s="162">
        <f>SUMIF('Future Pros'!T8:T32,"Valley",'Future Pros'!U8:U42)</f>
        <v>0</v>
      </c>
      <c r="M112" s="29">
        <v>18</v>
      </c>
      <c r="N112" s="168">
        <f>SUM(N7:N18)</f>
        <v>99</v>
      </c>
      <c r="O112" s="29">
        <v>18</v>
      </c>
      <c r="P112" s="168">
        <f>SUM(P7:P18)</f>
        <v>118</v>
      </c>
    </row>
    <row r="113" spans="13:16" ht="20.100000000000001" customHeight="1" x14ac:dyDescent="0.25">
      <c r="M113" s="29">
        <v>19</v>
      </c>
      <c r="N113" s="168">
        <f>SUM(N7:N19)</f>
        <v>99</v>
      </c>
      <c r="O113" s="29">
        <v>19</v>
      </c>
      <c r="P113" s="168">
        <f>SUM(P7:P19)</f>
        <v>130</v>
      </c>
    </row>
    <row r="114" spans="13:16" ht="20.100000000000001" customHeight="1" x14ac:dyDescent="0.25">
      <c r="M114" s="29">
        <v>20</v>
      </c>
      <c r="N114" s="168">
        <f>SUM(N7:N20)</f>
        <v>99</v>
      </c>
      <c r="O114" s="29">
        <v>20</v>
      </c>
      <c r="P114" s="168">
        <f>SUM(P7:P20)</f>
        <v>154</v>
      </c>
    </row>
    <row r="115" spans="13:16" ht="20.100000000000001" customHeight="1" x14ac:dyDescent="0.25">
      <c r="M115" s="29">
        <v>21</v>
      </c>
      <c r="N115" s="168">
        <f>SUM(N7:N21)</f>
        <v>130</v>
      </c>
      <c r="O115" s="29">
        <v>21</v>
      </c>
      <c r="P115" s="168">
        <f>SUM(P7:P21)</f>
        <v>168</v>
      </c>
    </row>
    <row r="116" spans="13:16" ht="20.100000000000001" customHeight="1" x14ac:dyDescent="0.25">
      <c r="M116" s="29">
        <v>22</v>
      </c>
      <c r="N116" s="168">
        <f>SUM(N7:N22)</f>
        <v>130</v>
      </c>
      <c r="O116" s="29">
        <v>22</v>
      </c>
      <c r="P116" s="168">
        <f>SUM(P7:P22)</f>
        <v>184</v>
      </c>
    </row>
    <row r="117" spans="13:16" ht="20.100000000000001" customHeight="1" x14ac:dyDescent="0.25">
      <c r="M117" s="29">
        <v>23</v>
      </c>
      <c r="N117" s="168">
        <f>SUM(N7:N23)</f>
        <v>149</v>
      </c>
      <c r="O117" s="29">
        <v>23</v>
      </c>
      <c r="P117" s="168">
        <f>SUM(P7:P23)</f>
        <v>202</v>
      </c>
    </row>
    <row r="118" spans="13:16" ht="20.100000000000001" customHeight="1" x14ac:dyDescent="0.25">
      <c r="M118" s="29">
        <v>24</v>
      </c>
      <c r="N118" s="168">
        <f>SUM(N7:N24)</f>
        <v>149</v>
      </c>
      <c r="O118" s="29">
        <v>24</v>
      </c>
      <c r="P118" s="168">
        <f>SUM(P7:P24)</f>
        <v>202</v>
      </c>
    </row>
    <row r="119" spans="13:16" ht="20.100000000000001" customHeight="1" x14ac:dyDescent="0.25">
      <c r="M119" s="29">
        <v>25</v>
      </c>
      <c r="N119" s="168">
        <f>SUM(N7:N25)</f>
        <v>149</v>
      </c>
      <c r="O119" s="29">
        <v>25</v>
      </c>
      <c r="P119" s="168">
        <f>SUM(P7:P25)</f>
        <v>222</v>
      </c>
    </row>
    <row r="120" spans="13:16" ht="20.100000000000001" customHeight="1" x14ac:dyDescent="0.25">
      <c r="M120" s="29">
        <v>26</v>
      </c>
      <c r="N120" s="168">
        <f>SUM(N7:N26)</f>
        <v>176</v>
      </c>
      <c r="O120" s="29">
        <v>26</v>
      </c>
      <c r="P120" s="168">
        <f>SUM(P7:P26)</f>
        <v>244</v>
      </c>
    </row>
    <row r="121" spans="13:16" ht="20.100000000000001" customHeight="1" x14ac:dyDescent="0.25">
      <c r="M121" s="29">
        <v>27</v>
      </c>
      <c r="N121" s="168">
        <f>SUM(N7:N27)</f>
        <v>176</v>
      </c>
      <c r="O121" s="29">
        <v>27</v>
      </c>
      <c r="P121" s="168">
        <f>SUM(P7:P27)</f>
        <v>255</v>
      </c>
    </row>
    <row r="122" spans="13:16" ht="20.100000000000001" customHeight="1" x14ac:dyDescent="0.25">
      <c r="M122" s="29">
        <v>28</v>
      </c>
      <c r="N122" s="168">
        <f>SUM(N7:N28)</f>
        <v>176</v>
      </c>
      <c r="O122" s="29">
        <v>28</v>
      </c>
      <c r="P122" s="168">
        <f>SUM(P7:P28)</f>
        <v>255</v>
      </c>
    </row>
    <row r="123" spans="13:16" ht="20.100000000000001" customHeight="1" x14ac:dyDescent="0.25">
      <c r="M123" s="29">
        <v>29</v>
      </c>
      <c r="N123" s="168">
        <f>SUM(N7:N29)</f>
        <v>176</v>
      </c>
      <c r="O123" s="29">
        <v>29</v>
      </c>
      <c r="P123" s="168">
        <f>SUM(P7:P29)</f>
        <v>255</v>
      </c>
    </row>
    <row r="124" spans="13:16" ht="20.100000000000001" customHeight="1" x14ac:dyDescent="0.25">
      <c r="M124" s="29">
        <v>30</v>
      </c>
      <c r="N124" s="168">
        <f>SUM(N7:N30)</f>
        <v>191</v>
      </c>
      <c r="O124" s="29">
        <v>30</v>
      </c>
      <c r="P124" s="168">
        <f>SUM(P7:P30)</f>
        <v>255</v>
      </c>
    </row>
    <row r="125" spans="13:16" ht="20.100000000000001" customHeight="1" x14ac:dyDescent="0.25">
      <c r="M125" s="29">
        <v>31</v>
      </c>
      <c r="N125" s="168">
        <f>SUM(N7:N31)</f>
        <v>191</v>
      </c>
      <c r="O125" s="29">
        <v>31</v>
      </c>
      <c r="P125" s="168">
        <f>SUM(P7:P31)</f>
        <v>264</v>
      </c>
    </row>
    <row r="126" spans="13:16" ht="20.100000000000001" customHeight="1" x14ac:dyDescent="0.25">
      <c r="M126" s="29">
        <v>32</v>
      </c>
      <c r="N126" s="168">
        <f>SUM(N7:N32)</f>
        <v>191</v>
      </c>
      <c r="O126" s="29">
        <v>32</v>
      </c>
      <c r="P126" s="168">
        <f>SUM(P7:P32)</f>
        <v>271</v>
      </c>
    </row>
    <row r="127" spans="13:16" ht="20.100000000000001" customHeight="1" x14ac:dyDescent="0.25">
      <c r="M127" s="29">
        <v>33</v>
      </c>
      <c r="N127" s="168">
        <f>SUM(N7:N33)</f>
        <v>208</v>
      </c>
      <c r="O127" s="29">
        <v>33</v>
      </c>
      <c r="P127" s="168">
        <f>SUM(P7:P33)</f>
        <v>271</v>
      </c>
    </row>
    <row r="128" spans="13:16" ht="20.100000000000001" customHeight="1" x14ac:dyDescent="0.25">
      <c r="M128" s="29">
        <v>34</v>
      </c>
      <c r="N128" s="168">
        <f>SUM(N7:N34)</f>
        <v>208</v>
      </c>
      <c r="O128" s="29">
        <v>34</v>
      </c>
      <c r="P128" s="168">
        <f>SUM(P7:P34)</f>
        <v>290</v>
      </c>
    </row>
    <row r="129" spans="13:16" ht="20.100000000000001" customHeight="1" x14ac:dyDescent="0.25">
      <c r="M129" s="29">
        <v>35</v>
      </c>
      <c r="N129" s="168">
        <f>SUM(N7:N35)</f>
        <v>219</v>
      </c>
      <c r="O129" s="29">
        <v>35</v>
      </c>
      <c r="P129" s="168">
        <f>SUM(P7:P35)</f>
        <v>290</v>
      </c>
    </row>
    <row r="130" spans="13:16" ht="20.100000000000001" customHeight="1" x14ac:dyDescent="0.25">
      <c r="M130" s="29">
        <v>36</v>
      </c>
      <c r="N130" s="168">
        <f>SUM(N7:N36)</f>
        <v>219</v>
      </c>
      <c r="O130" s="29">
        <v>36</v>
      </c>
      <c r="P130" s="168">
        <f>SUM(P7:P36)</f>
        <v>299</v>
      </c>
    </row>
    <row r="131" spans="13:16" ht="20.100000000000001" customHeight="1" x14ac:dyDescent="0.25">
      <c r="M131" s="29">
        <v>37</v>
      </c>
      <c r="N131" s="168">
        <f>SUM(N7:N37)</f>
        <v>227</v>
      </c>
      <c r="O131" s="29">
        <v>37</v>
      </c>
      <c r="P131" s="168">
        <f>SUM(P7:P37)</f>
        <v>310</v>
      </c>
    </row>
    <row r="132" spans="13:16" ht="20.100000000000001" customHeight="1" x14ac:dyDescent="0.25">
      <c r="M132" s="29">
        <v>38</v>
      </c>
      <c r="N132" s="168">
        <f>SUM(N7:N38)</f>
        <v>227</v>
      </c>
      <c r="O132" s="29">
        <v>38</v>
      </c>
      <c r="P132" s="168">
        <f>SUM(P7:P38)</f>
        <v>310</v>
      </c>
    </row>
    <row r="133" spans="13:16" ht="20.100000000000001" customHeight="1" x14ac:dyDescent="0.25">
      <c r="M133" s="29">
        <v>39</v>
      </c>
      <c r="N133" s="168">
        <f>SUM(N7:N39)</f>
        <v>266</v>
      </c>
      <c r="O133" s="29">
        <v>39</v>
      </c>
      <c r="P133" s="168">
        <f>SUM(P7:P39)</f>
        <v>310</v>
      </c>
    </row>
    <row r="134" spans="13:16" ht="20.100000000000001" customHeight="1" x14ac:dyDescent="0.25">
      <c r="M134" s="29">
        <v>40</v>
      </c>
      <c r="N134" s="168">
        <f>SUM(N7:N40)</f>
        <v>276</v>
      </c>
      <c r="O134" s="29">
        <v>40</v>
      </c>
      <c r="P134" s="168">
        <f>SUM(P7:P40)</f>
        <v>330</v>
      </c>
    </row>
    <row r="135" spans="13:16" ht="20.100000000000001" customHeight="1" x14ac:dyDescent="0.25">
      <c r="M135" s="29">
        <v>41</v>
      </c>
      <c r="N135" s="168">
        <f>SUM(N7:N41)</f>
        <v>309</v>
      </c>
      <c r="O135" s="29">
        <v>41</v>
      </c>
      <c r="P135" s="168">
        <f>SUM(P7:P41)</f>
        <v>342</v>
      </c>
    </row>
    <row r="136" spans="13:16" ht="20.100000000000001" customHeight="1" x14ac:dyDescent="0.25">
      <c r="M136" s="29">
        <v>42</v>
      </c>
      <c r="N136" s="168">
        <f>SUM(N7:N42)</f>
        <v>309</v>
      </c>
      <c r="O136" s="29">
        <v>42</v>
      </c>
      <c r="P136" s="168">
        <f>SUM(P7:P42)</f>
        <v>342</v>
      </c>
    </row>
    <row r="137" spans="13:16" ht="20.100000000000001" customHeight="1" x14ac:dyDescent="0.25">
      <c r="M137" s="29">
        <v>43</v>
      </c>
      <c r="N137" s="168">
        <f>SUM(N7:N43)</f>
        <v>309</v>
      </c>
      <c r="O137" s="29">
        <v>43</v>
      </c>
      <c r="P137" s="168">
        <f>SUM(P7:P43)</f>
        <v>342</v>
      </c>
    </row>
    <row r="138" spans="13:16" ht="20.100000000000001" customHeight="1" x14ac:dyDescent="0.25">
      <c r="M138" s="29">
        <v>44</v>
      </c>
      <c r="N138" s="168">
        <f>SUM(N7:N44)</f>
        <v>309</v>
      </c>
      <c r="O138" s="29">
        <v>44</v>
      </c>
      <c r="P138" s="168">
        <f>SUM(P7:P44)</f>
        <v>342</v>
      </c>
    </row>
    <row r="139" spans="13:16" ht="20.100000000000001" customHeight="1" x14ac:dyDescent="0.25">
      <c r="M139" s="29">
        <v>45</v>
      </c>
      <c r="N139" s="168">
        <f>SUM(N7:N45)</f>
        <v>336</v>
      </c>
      <c r="O139" s="29">
        <v>45</v>
      </c>
      <c r="P139" s="168">
        <f>SUM(P7:P45)</f>
        <v>347</v>
      </c>
    </row>
    <row r="140" spans="13:16" ht="20.100000000000001" customHeight="1" x14ac:dyDescent="0.25">
      <c r="M140" s="29">
        <v>46</v>
      </c>
      <c r="N140" s="168">
        <f>SUM(N7:N46)</f>
        <v>336</v>
      </c>
      <c r="O140" s="29">
        <v>46</v>
      </c>
      <c r="P140" s="168">
        <f>SUM(P7:P46)</f>
        <v>359</v>
      </c>
    </row>
    <row r="141" spans="13:16" ht="20.100000000000001" customHeight="1" x14ac:dyDescent="0.25">
      <c r="M141" s="29">
        <v>47</v>
      </c>
      <c r="N141" s="168">
        <f>SUM(N7:N47)</f>
        <v>336</v>
      </c>
      <c r="O141" s="29">
        <v>47</v>
      </c>
      <c r="P141" s="168">
        <f>SUM(P7:P47)</f>
        <v>359</v>
      </c>
    </row>
    <row r="142" spans="13:16" ht="20.100000000000001" customHeight="1" x14ac:dyDescent="0.25">
      <c r="M142" s="29">
        <v>48</v>
      </c>
      <c r="N142" s="168">
        <f>SUM(N7:N48)</f>
        <v>365</v>
      </c>
      <c r="O142" s="29">
        <v>48</v>
      </c>
      <c r="P142" s="168">
        <f>SUM(P7:P48)</f>
        <v>359</v>
      </c>
    </row>
    <row r="143" spans="13:16" ht="20.100000000000001" customHeight="1" x14ac:dyDescent="0.25">
      <c r="M143" s="29">
        <v>49</v>
      </c>
      <c r="N143" s="168">
        <f>SUM(N7:N49)</f>
        <v>365</v>
      </c>
      <c r="O143" s="29">
        <v>49</v>
      </c>
      <c r="P143" s="168">
        <f>SUM(P7:P49)</f>
        <v>359</v>
      </c>
    </row>
    <row r="144" spans="13:16" ht="20.100000000000001" customHeight="1" x14ac:dyDescent="0.25">
      <c r="M144" s="29">
        <v>50</v>
      </c>
      <c r="N144" s="168">
        <f>SUM(N7:N50)</f>
        <v>365</v>
      </c>
      <c r="O144" s="29">
        <v>50</v>
      </c>
      <c r="P144" s="168">
        <f>SUM(P7:P50)</f>
        <v>359</v>
      </c>
    </row>
    <row r="145" spans="13:16" ht="20.100000000000001" customHeight="1" x14ac:dyDescent="0.25">
      <c r="M145" s="29">
        <v>51</v>
      </c>
      <c r="N145" s="168">
        <f>SUM(N7:N51)</f>
        <v>365</v>
      </c>
      <c r="O145" s="29">
        <v>51</v>
      </c>
      <c r="P145" s="168">
        <f>SUM(P7:P51)</f>
        <v>359</v>
      </c>
    </row>
    <row r="146" spans="13:16" ht="20.100000000000001" customHeight="1" x14ac:dyDescent="0.25">
      <c r="M146" s="29">
        <v>52</v>
      </c>
      <c r="N146" s="168">
        <f>SUM(N7:N52)</f>
        <v>365</v>
      </c>
      <c r="O146" s="10">
        <v>52</v>
      </c>
      <c r="P146" s="168">
        <f>SUM(P7:P52)</f>
        <v>359</v>
      </c>
    </row>
  </sheetData>
  <mergeCells count="13">
    <mergeCell ref="Y2:AC2"/>
    <mergeCell ref="Q54:R54"/>
    <mergeCell ref="Q53:R53"/>
    <mergeCell ref="M5:R5"/>
    <mergeCell ref="E2:M3"/>
    <mergeCell ref="B5:K5"/>
    <mergeCell ref="U2:W2"/>
    <mergeCell ref="V3:W3"/>
    <mergeCell ref="B53:B54"/>
    <mergeCell ref="M53:M54"/>
    <mergeCell ref="O53:O54"/>
    <mergeCell ref="P53:P54"/>
    <mergeCell ref="N53:N54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8" id="{65A884C8-D4AB-4731-A320-D8831CB9D77E}">
            <x14:iconSet iconSet="3Arrows" custom="1">
              <x14:cfvo type="percent">
                <xm:f>0</xm:f>
              </x14:cfvo>
              <x14:cfvo type="num">
                <xm:f>-20</xm:f>
              </x14:cfvo>
              <x14:cfvo type="num" gte="0">
                <xm:f>0</xm:f>
              </x14:cfvo>
              <x14:cfIcon iconSet="3Arrows" iconId="0"/>
              <x14:cfIcon iconSet="3TrafficLights1" iconId="1"/>
              <x14:cfIcon iconSet="3Arrows" iconId="2"/>
            </x14:iconSet>
          </x14:cfRule>
          <xm:sqref>Q8</xm:sqref>
        </x14:conditionalFormatting>
        <x14:conditionalFormatting xmlns:xm="http://schemas.microsoft.com/office/excel/2006/main">
          <x14:cfRule type="iconSet" priority="28" id="{8DD7FB38-C190-4A88-9BAB-2FE6140534F6}">
            <x14:iconSet iconSet="3Arrows" custom="1">
              <x14:cfvo type="percent">
                <xm:f>0</xm:f>
              </x14:cfvo>
              <x14:cfvo type="num">
                <xm:f>-20</xm:f>
              </x14:cfvo>
              <x14:cfvo type="num" gte="0">
                <xm:f>0</xm:f>
              </x14:cfvo>
              <x14:cfIcon iconSet="3Arrows" iconId="0"/>
              <x14:cfIcon iconSet="3TrafficLights1" iconId="1"/>
              <x14:cfIcon iconSet="3Arrows" iconId="2"/>
            </x14:iconSet>
          </x14:cfRule>
          <xm:sqref>Q9:Q48</xm:sqref>
        </x14:conditionalFormatting>
        <x14:conditionalFormatting xmlns:xm="http://schemas.microsoft.com/office/excel/2006/main">
          <x14:cfRule type="iconSet" priority="6" id="{A3D57B0A-5B92-4161-BE96-D06DAAB188B5}">
            <x14:iconSet custom="1">
              <x14:cfvo type="percent">
                <xm:f>0</xm:f>
              </x14:cfvo>
              <x14:cfvo type="num">
                <xm:f>-50</xm:f>
              </x14:cfvo>
              <x14:cfvo type="num" gte="0">
                <xm:f>0</xm:f>
              </x14:cfvo>
              <x14:cfIcon iconSet="3Arrows" iconId="0"/>
              <x14:cfIcon iconSet="3TrafficLights1" iconId="1"/>
              <x14:cfIcon iconSet="3Arrows" iconId="2"/>
            </x14:iconSet>
          </x14:cfRule>
          <xm:sqref>AB8</xm:sqref>
        </x14:conditionalFormatting>
        <x14:conditionalFormatting xmlns:xm="http://schemas.microsoft.com/office/excel/2006/main">
          <x14:cfRule type="iconSet" priority="36" id="{CF26FB7E-5C99-4D17-AE34-98CF0D2541DB}">
            <x14:iconSet iconSet="3Arrows" custom="1">
              <x14:cfvo type="percent">
                <xm:f>0</xm:f>
              </x14:cfvo>
              <x14:cfvo type="num">
                <xm:f>-20</xm:f>
              </x14:cfvo>
              <x14:cfvo type="num" gte="0">
                <xm:f>0</xm:f>
              </x14:cfvo>
              <x14:cfIcon iconSet="3Arrows" iconId="0"/>
              <x14:cfIcon iconSet="3TrafficLights1" iconId="1"/>
              <x14:cfIcon iconSet="3Arrows" iconId="2"/>
            </x14:iconSet>
          </x14:cfRule>
          <xm:sqref>Q49:Q52</xm:sqref>
        </x14:conditionalFormatting>
        <x14:conditionalFormatting xmlns:xm="http://schemas.microsoft.com/office/excel/2006/main">
          <x14:cfRule type="iconSet" priority="5" id="{17480CA3-0A5C-4D37-B003-3E6E27AEB268}">
            <x14:iconSet iconSet="3Arrows" custom="1">
              <x14:cfvo type="percent">
                <xm:f>0</xm:f>
              </x14:cfvo>
              <x14:cfvo type="num">
                <xm:f>-20</xm:f>
              </x14:cfvo>
              <x14:cfvo type="num" gte="0">
                <xm:f>0</xm:f>
              </x14:cfvo>
              <x14:cfIcon iconSet="3Arrows" iconId="0"/>
              <x14:cfIcon iconSet="3TrafficLights1" iconId="1"/>
              <x14:cfIcon iconSet="3Arrows" iconId="2"/>
            </x14:iconSet>
          </x14:cfRule>
          <xm:sqref>Q7</xm:sqref>
        </x14:conditionalFormatting>
        <x14:conditionalFormatting xmlns:xm="http://schemas.microsoft.com/office/excel/2006/main">
          <x14:cfRule type="iconSet" priority="3" id="{B1342E72-F240-4F95-B961-68FBA31CB3B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R7</xm:sqref>
        </x14:conditionalFormatting>
        <x14:conditionalFormatting xmlns:xm="http://schemas.microsoft.com/office/excel/2006/main">
          <x14:cfRule type="iconSet" priority="2" id="{413B687A-ED0E-4D3E-8FE9-C5D0CFCE2CA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R8:R52</xm:sqref>
        </x14:conditionalFormatting>
        <x14:conditionalFormatting xmlns:xm="http://schemas.microsoft.com/office/excel/2006/main">
          <x14:cfRule type="iconSet" priority="38" id="{872F536A-E79F-4276-A29C-18D69E8E5EA6}">
            <x14:iconSet custom="1">
              <x14:cfvo type="percent">
                <xm:f>0</xm:f>
              </x14:cfvo>
              <x14:cfvo type="num">
                <xm:f>-50</xm:f>
              </x14:cfvo>
              <x14:cfvo type="num" gte="0">
                <xm:f>0</xm:f>
              </x14:cfvo>
              <x14:cfIcon iconSet="3Arrows" iconId="0"/>
              <x14:cfIcon iconSet="3TrafficLights1" iconId="1"/>
              <x14:cfIcon iconSet="3Arrows" iconId="2"/>
            </x14:iconSet>
          </x14:cfRule>
          <xm:sqref>AB6:AB7</xm:sqref>
        </x14:conditionalFormatting>
        <x14:conditionalFormatting xmlns:xm="http://schemas.microsoft.com/office/excel/2006/main">
          <x14:cfRule type="iconSet" priority="1" id="{036938DF-46F5-4FCC-9957-6F39D64F667D}">
            <x14:iconSet custom="1">
              <x14:cfvo type="percent">
                <xm:f>0</xm:f>
              </x14:cfvo>
              <x14:cfvo type="num">
                <xm:f>-50</xm:f>
              </x14:cfvo>
              <x14:cfvo type="num" gte="0">
                <xm:f>0</xm:f>
              </x14:cfvo>
              <x14:cfIcon iconSet="3Arrows" iconId="0"/>
              <x14:cfIcon iconSet="3TrafficLights1" iconId="1"/>
              <x14:cfIcon iconSet="3Arrows" iconId="2"/>
            </x14:iconSet>
          </x14:cfRule>
          <xm:sqref>AB4:AB5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772"/>
  <sheetViews>
    <sheetView tabSelected="1" topLeftCell="D673" workbookViewId="0">
      <selection activeCell="N685" sqref="N685"/>
    </sheetView>
  </sheetViews>
  <sheetFormatPr defaultRowHeight="15" x14ac:dyDescent="0.25"/>
  <cols>
    <col min="1" max="1" width="1.7109375" customWidth="1"/>
    <col min="2" max="2" width="15.7109375" style="19" customWidth="1"/>
    <col min="3" max="3" width="35.5703125" customWidth="1"/>
    <col min="4" max="4" width="24.5703125" bestFit="1" customWidth="1"/>
    <col min="5" max="5" width="20.7109375" customWidth="1"/>
    <col min="6" max="14" width="5.7109375" style="30" customWidth="1"/>
    <col min="15" max="15" width="7.7109375" customWidth="1"/>
    <col min="16" max="16" width="10.7109375" style="58" customWidth="1"/>
    <col min="17" max="17" width="9.7109375" style="56" customWidth="1"/>
    <col min="18" max="18" width="16.7109375" style="45" customWidth="1"/>
    <col min="19" max="19" width="15.7109375" style="56" customWidth="1"/>
    <col min="20" max="20" width="6.7109375" style="64" customWidth="1"/>
    <col min="21" max="21" width="2.7109375" customWidth="1"/>
    <col min="22" max="22" width="9.140625" customWidth="1"/>
    <col min="23" max="23" width="8.7109375" style="69" customWidth="1"/>
    <col min="24" max="24" width="8.7109375" customWidth="1"/>
  </cols>
  <sheetData>
    <row r="1" spans="1:23" x14ac:dyDescent="0.25">
      <c r="A1" s="1"/>
      <c r="B1" s="15"/>
      <c r="C1" s="1"/>
      <c r="D1" s="1"/>
      <c r="E1" s="1"/>
      <c r="F1" s="39"/>
      <c r="G1" s="39"/>
      <c r="H1" s="39"/>
      <c r="I1" s="39"/>
      <c r="J1" s="39"/>
      <c r="K1" s="39"/>
      <c r="L1" s="39"/>
      <c r="M1" s="39"/>
      <c r="N1" s="39"/>
      <c r="O1" s="2"/>
    </row>
    <row r="2" spans="1:23" ht="28.5" x14ac:dyDescent="0.45">
      <c r="A2" s="1"/>
      <c r="B2" s="379" t="str">
        <f>'GABB DASHBOARD'!E2</f>
        <v>2024 TCR Report for [GA Baseball]</v>
      </c>
      <c r="C2" s="379"/>
      <c r="D2" s="379"/>
      <c r="E2" s="379"/>
      <c r="F2" s="379"/>
      <c r="G2" s="379"/>
      <c r="H2" s="379"/>
      <c r="I2" s="42"/>
      <c r="J2" s="42"/>
      <c r="K2" s="41"/>
      <c r="M2" s="380" t="s">
        <v>19</v>
      </c>
      <c r="N2" s="380"/>
      <c r="O2" s="380"/>
      <c r="P2" s="21">
        <f>O771</f>
        <v>359</v>
      </c>
    </row>
    <row r="3" spans="1:23" s="6" customFormat="1" ht="15" customHeight="1" x14ac:dyDescent="0.25">
      <c r="A3" s="5"/>
      <c r="B3" s="16" t="s">
        <v>17</v>
      </c>
      <c r="C3" s="7"/>
      <c r="D3" s="7"/>
      <c r="E3" s="7"/>
      <c r="F3" s="40"/>
      <c r="G3" s="41"/>
      <c r="H3" s="42"/>
      <c r="L3" s="41"/>
      <c r="M3" s="42"/>
      <c r="N3" s="42"/>
      <c r="O3" s="9"/>
      <c r="P3" s="59"/>
      <c r="Q3" s="64"/>
      <c r="R3" s="65"/>
      <c r="S3" s="65"/>
      <c r="T3" s="65"/>
      <c r="W3" s="70"/>
    </row>
    <row r="4" spans="1:23" x14ac:dyDescent="0.25">
      <c r="A4" s="3"/>
      <c r="B4" s="17"/>
      <c r="C4" s="3"/>
      <c r="D4" s="3"/>
      <c r="E4" s="3"/>
      <c r="F4" s="43"/>
      <c r="G4" s="43"/>
      <c r="H4" s="43"/>
      <c r="I4" s="43"/>
      <c r="J4" s="43"/>
      <c r="K4" s="43"/>
      <c r="L4" s="43"/>
      <c r="M4" s="43"/>
      <c r="N4" s="43"/>
      <c r="O4" s="4"/>
      <c r="P4" s="60"/>
    </row>
    <row r="5" spans="1:23" s="10" customFormat="1" ht="15" customHeight="1" x14ac:dyDescent="0.25">
      <c r="A5" s="8"/>
      <c r="B5" s="381" t="s">
        <v>24</v>
      </c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3"/>
      <c r="R5" s="377" t="s">
        <v>33</v>
      </c>
      <c r="S5" s="377"/>
      <c r="T5" s="377"/>
      <c r="W5" s="71"/>
    </row>
    <row r="6" spans="1:23" ht="15" customHeight="1" x14ac:dyDescent="0.25">
      <c r="A6" s="3"/>
      <c r="B6" s="374" t="s">
        <v>225</v>
      </c>
      <c r="C6" s="375"/>
      <c r="D6" s="375"/>
      <c r="E6" s="375"/>
      <c r="F6" s="375"/>
      <c r="G6" s="375"/>
      <c r="H6" s="375"/>
      <c r="I6" s="375"/>
      <c r="J6" s="375"/>
      <c r="K6" s="375"/>
      <c r="L6" s="375"/>
      <c r="M6" s="375"/>
      <c r="N6" s="375"/>
      <c r="O6" s="376"/>
      <c r="P6" s="61">
        <f>SUM(O8:O16)</f>
        <v>0</v>
      </c>
      <c r="Q6" s="87">
        <f>SUM(Q8:Q16)</f>
        <v>0</v>
      </c>
      <c r="R6" s="377"/>
      <c r="S6" s="377"/>
      <c r="T6" s="377"/>
    </row>
    <row r="7" spans="1:23" x14ac:dyDescent="0.25">
      <c r="A7" s="3"/>
      <c r="B7" s="157" t="s">
        <v>0</v>
      </c>
      <c r="C7" s="158" t="s">
        <v>1</v>
      </c>
      <c r="D7" s="158" t="s">
        <v>2</v>
      </c>
      <c r="E7" s="158" t="s">
        <v>28</v>
      </c>
      <c r="F7" s="158" t="s">
        <v>3</v>
      </c>
      <c r="G7" s="158" t="s">
        <v>4</v>
      </c>
      <c r="H7" s="158" t="s">
        <v>5</v>
      </c>
      <c r="I7" s="158" t="s">
        <v>6</v>
      </c>
      <c r="J7" s="158" t="s">
        <v>7</v>
      </c>
      <c r="K7" s="158" t="s">
        <v>8</v>
      </c>
      <c r="L7" s="158" t="s">
        <v>9</v>
      </c>
      <c r="M7" s="158" t="s">
        <v>10</v>
      </c>
      <c r="N7" s="158" t="s">
        <v>11</v>
      </c>
      <c r="O7" s="158" t="s">
        <v>12</v>
      </c>
      <c r="P7" s="63" t="s">
        <v>22</v>
      </c>
      <c r="Q7" s="88" t="s">
        <v>37</v>
      </c>
      <c r="R7" s="310" t="s">
        <v>2</v>
      </c>
      <c r="S7" s="310" t="s">
        <v>32</v>
      </c>
      <c r="T7" s="310" t="s">
        <v>12</v>
      </c>
    </row>
    <row r="8" spans="1:23" x14ac:dyDescent="0.25">
      <c r="A8" s="3"/>
      <c r="B8" s="24" t="s">
        <v>225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7">
        <f t="shared" ref="O8:O16" si="0">SUM(F8:N8)</f>
        <v>0</v>
      </c>
      <c r="P8" s="108"/>
      <c r="R8" s="311" t="s">
        <v>62</v>
      </c>
      <c r="S8" s="312" t="s">
        <v>46</v>
      </c>
      <c r="T8" s="313">
        <f>SUMIF(D8:D800, "Bishop", O8:O800)</f>
        <v>0</v>
      </c>
    </row>
    <row r="9" spans="1:23" x14ac:dyDescent="0.25">
      <c r="A9" s="3"/>
      <c r="B9" s="24" t="s">
        <v>225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7">
        <f t="shared" si="0"/>
        <v>0</v>
      </c>
      <c r="P9" s="109"/>
      <c r="R9" s="311" t="s">
        <v>63</v>
      </c>
      <c r="S9" s="312" t="s">
        <v>59</v>
      </c>
      <c r="T9" s="313">
        <f>SUMIF(D8:D800, "Carrollton", O8:O800)</f>
        <v>0</v>
      </c>
    </row>
    <row r="10" spans="1:23" x14ac:dyDescent="0.25">
      <c r="A10" s="3"/>
      <c r="B10" s="24" t="s">
        <v>225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7">
        <f t="shared" si="0"/>
        <v>0</v>
      </c>
      <c r="P10" s="109"/>
      <c r="R10" s="311" t="s">
        <v>64</v>
      </c>
      <c r="S10" s="312" t="s">
        <v>46</v>
      </c>
      <c r="T10" s="313">
        <f>SUMIF(D8:D800, "Conyers", O8:O800)</f>
        <v>0</v>
      </c>
    </row>
    <row r="11" spans="1:23" x14ac:dyDescent="0.25">
      <c r="A11" s="3"/>
      <c r="B11" s="24" t="s">
        <v>225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7">
        <f t="shared" si="0"/>
        <v>0</v>
      </c>
      <c r="P11" s="109"/>
      <c r="R11" s="311" t="s">
        <v>219</v>
      </c>
      <c r="S11" s="312" t="s">
        <v>59</v>
      </c>
      <c r="T11" s="313">
        <f>SUMIF(D8:D800, "Cordele", O8:O800)</f>
        <v>0</v>
      </c>
    </row>
    <row r="12" spans="1:23" x14ac:dyDescent="0.25">
      <c r="A12" s="3"/>
      <c r="B12" s="24" t="s">
        <v>225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7">
        <f t="shared" si="0"/>
        <v>0</v>
      </c>
      <c r="P12" s="109"/>
      <c r="R12" s="311" t="s">
        <v>224</v>
      </c>
      <c r="S12" s="312" t="s">
        <v>60</v>
      </c>
      <c r="T12" s="313">
        <f>SUMIF(D8:D800, "douglas", O8:O800)</f>
        <v>0</v>
      </c>
    </row>
    <row r="13" spans="1:23" x14ac:dyDescent="0.25">
      <c r="A13" s="3"/>
      <c r="B13" s="24" t="s">
        <v>225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7">
        <f t="shared" si="0"/>
        <v>0</v>
      </c>
      <c r="P13" s="109"/>
      <c r="R13" s="311" t="s">
        <v>96</v>
      </c>
      <c r="S13" s="312" t="s">
        <v>60</v>
      </c>
      <c r="T13" s="313">
        <f>SUMIF(D9:D801, "Dublin", O9:O801)</f>
        <v>0</v>
      </c>
    </row>
    <row r="14" spans="1:23" x14ac:dyDescent="0.25">
      <c r="A14" s="3"/>
      <c r="B14" s="24" t="s">
        <v>225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7">
        <f t="shared" si="0"/>
        <v>0</v>
      </c>
      <c r="P14" s="109"/>
      <c r="R14" s="311" t="s">
        <v>67</v>
      </c>
      <c r="S14" s="312" t="s">
        <v>46</v>
      </c>
      <c r="T14" s="313">
        <f>SUMIF(D8:D800, "Eatonton", O8:O800)</f>
        <v>0</v>
      </c>
    </row>
    <row r="15" spans="1:23" x14ac:dyDescent="0.25">
      <c r="A15" s="3"/>
      <c r="B15" s="24" t="s">
        <v>225</v>
      </c>
      <c r="C15" s="89" t="s">
        <v>37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7">
        <f t="shared" si="0"/>
        <v>0</v>
      </c>
      <c r="P15" s="109"/>
      <c r="R15" s="311" t="s">
        <v>68</v>
      </c>
      <c r="S15" s="312" t="s">
        <v>60</v>
      </c>
      <c r="T15" s="313">
        <f>SUMIF(D8:D800, "Effingham", O8:O800)</f>
        <v>0</v>
      </c>
    </row>
    <row r="16" spans="1:23" x14ac:dyDescent="0.25">
      <c r="A16" s="3"/>
      <c r="B16" s="24" t="s">
        <v>225</v>
      </c>
      <c r="C16" s="84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7">
        <f t="shared" si="0"/>
        <v>0</v>
      </c>
      <c r="P16" s="110"/>
      <c r="R16" s="311" t="s">
        <v>69</v>
      </c>
      <c r="S16" s="312" t="s">
        <v>46</v>
      </c>
      <c r="T16" s="313">
        <f>SUMIF(D8:D800, "Franklin", O8:O800)</f>
        <v>0</v>
      </c>
    </row>
    <row r="17" spans="1:20" x14ac:dyDescent="0.25">
      <c r="A17" s="3"/>
      <c r="B17" s="378" t="s">
        <v>285</v>
      </c>
      <c r="C17" s="378"/>
      <c r="D17" s="378"/>
      <c r="E17" s="378"/>
      <c r="F17" s="378"/>
      <c r="G17" s="378"/>
      <c r="H17" s="378"/>
      <c r="I17" s="378"/>
      <c r="J17" s="378"/>
      <c r="K17" s="378"/>
      <c r="L17" s="378"/>
      <c r="M17" s="378"/>
      <c r="N17" s="378"/>
      <c r="O17" s="378"/>
      <c r="P17" s="61">
        <f>SUM(O19:O38)</f>
        <v>0</v>
      </c>
      <c r="Q17" s="87">
        <f>SUM(Q19:Q38)</f>
        <v>0</v>
      </c>
      <c r="R17" s="311" t="s">
        <v>70</v>
      </c>
      <c r="S17" s="312" t="s">
        <v>60</v>
      </c>
      <c r="T17" s="313">
        <f>SUMIF(D8:D800, "Gray", O8:O800)</f>
        <v>0</v>
      </c>
    </row>
    <row r="18" spans="1:20" x14ac:dyDescent="0.25">
      <c r="A18" s="3"/>
      <c r="B18" s="22" t="s">
        <v>0</v>
      </c>
      <c r="C18" s="23" t="s">
        <v>1</v>
      </c>
      <c r="D18" s="23" t="s">
        <v>2</v>
      </c>
      <c r="E18" s="23" t="s">
        <v>28</v>
      </c>
      <c r="F18" s="23" t="s">
        <v>3</v>
      </c>
      <c r="G18" s="23" t="s">
        <v>4</v>
      </c>
      <c r="H18" s="23" t="s">
        <v>5</v>
      </c>
      <c r="I18" s="23" t="s">
        <v>6</v>
      </c>
      <c r="J18" s="23" t="s">
        <v>7</v>
      </c>
      <c r="K18" s="23" t="s">
        <v>8</v>
      </c>
      <c r="L18" s="23" t="s">
        <v>9</v>
      </c>
      <c r="M18" s="23" t="s">
        <v>10</v>
      </c>
      <c r="N18" s="23" t="s">
        <v>11</v>
      </c>
      <c r="O18" s="23" t="s">
        <v>12</v>
      </c>
      <c r="P18" s="62" t="s">
        <v>22</v>
      </c>
      <c r="Q18" s="88" t="s">
        <v>37</v>
      </c>
      <c r="R18" s="311" t="s">
        <v>71</v>
      </c>
      <c r="S18" s="312" t="s">
        <v>46</v>
      </c>
      <c r="T18" s="313">
        <f>SUMIF(D8:D800, "Griffin", O8:O800)</f>
        <v>0</v>
      </c>
    </row>
    <row r="19" spans="1:20" x14ac:dyDescent="0.25">
      <c r="A19" s="3"/>
      <c r="B19" s="24" t="s">
        <v>226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6">
        <f t="shared" ref="O19:O30" si="1">SUM(F19:N19)</f>
        <v>0</v>
      </c>
      <c r="P19" s="103"/>
      <c r="R19" s="311" t="s">
        <v>72</v>
      </c>
      <c r="S19" s="312" t="s">
        <v>46</v>
      </c>
      <c r="T19" s="313">
        <f>SUMIF(D8:D800, "Hampton", O8:O800)</f>
        <v>0</v>
      </c>
    </row>
    <row r="20" spans="1:20" x14ac:dyDescent="0.25">
      <c r="A20" s="3"/>
      <c r="B20" s="24" t="s">
        <v>226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>
        <f t="shared" si="1"/>
        <v>0</v>
      </c>
      <c r="P20" s="104"/>
      <c r="R20" s="311" t="s">
        <v>90</v>
      </c>
      <c r="S20" s="312" t="s">
        <v>60</v>
      </c>
      <c r="T20" s="313">
        <f>SUMIF(D9:D801, "Hazelhurst", O9:O801)</f>
        <v>0</v>
      </c>
    </row>
    <row r="21" spans="1:20" x14ac:dyDescent="0.25">
      <c r="A21" s="3"/>
      <c r="B21" s="24" t="s">
        <v>226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>
        <f t="shared" si="1"/>
        <v>0</v>
      </c>
      <c r="P21" s="104"/>
      <c r="R21" s="311" t="s">
        <v>73</v>
      </c>
      <c r="S21" s="312" t="s">
        <v>60</v>
      </c>
      <c r="T21" s="313">
        <f>SUMIF(D8:D800, "Homer", O8:O800)</f>
        <v>0</v>
      </c>
    </row>
    <row r="22" spans="1:20" x14ac:dyDescent="0.25">
      <c r="A22" s="3"/>
      <c r="B22" s="24" t="s">
        <v>226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>
        <f t="shared" si="1"/>
        <v>0</v>
      </c>
      <c r="P22" s="104"/>
      <c r="R22" s="311" t="s">
        <v>74</v>
      </c>
      <c r="S22" s="312" t="s">
        <v>59</v>
      </c>
      <c r="T22" s="313">
        <f>SUMIF(D8:D800, "Hoschton", O8:O800)</f>
        <v>0</v>
      </c>
    </row>
    <row r="23" spans="1:20" x14ac:dyDescent="0.25">
      <c r="A23" s="3"/>
      <c r="B23" s="24" t="s">
        <v>226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>
        <f t="shared" si="1"/>
        <v>0</v>
      </c>
      <c r="P23" s="104"/>
      <c r="R23" s="311" t="s">
        <v>75</v>
      </c>
      <c r="S23" s="312" t="s">
        <v>60</v>
      </c>
      <c r="T23" s="313">
        <f>SUMIF(D8:D800, "Jackson", O8:O800)</f>
        <v>0</v>
      </c>
    </row>
    <row r="24" spans="1:20" x14ac:dyDescent="0.25">
      <c r="A24" s="3"/>
      <c r="B24" s="24" t="s">
        <v>226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6">
        <f t="shared" si="1"/>
        <v>0</v>
      </c>
      <c r="P24" s="104"/>
      <c r="R24" s="311" t="s">
        <v>76</v>
      </c>
      <c r="S24" s="312" t="s">
        <v>60</v>
      </c>
      <c r="T24" s="313">
        <f>SUMIF(D8:D800, "Jefferson", O8:O800)</f>
        <v>0</v>
      </c>
    </row>
    <row r="25" spans="1:20" x14ac:dyDescent="0.25">
      <c r="A25" s="3"/>
      <c r="B25" s="24" t="s">
        <v>226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>
        <f t="shared" si="1"/>
        <v>0</v>
      </c>
      <c r="P25" s="104"/>
      <c r="R25" s="311" t="s">
        <v>77</v>
      </c>
      <c r="S25" s="312" t="s">
        <v>46</v>
      </c>
      <c r="T25" s="313">
        <f>SUMIF(D8:D800, "LaGrange", O8:O800)</f>
        <v>0</v>
      </c>
    </row>
    <row r="26" spans="1:20" x14ac:dyDescent="0.25">
      <c r="A26" s="3"/>
      <c r="B26" s="24" t="s">
        <v>226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6">
        <f t="shared" si="1"/>
        <v>0</v>
      </c>
      <c r="P26" s="104"/>
      <c r="R26" s="311" t="s">
        <v>78</v>
      </c>
      <c r="S26" s="312" t="s">
        <v>60</v>
      </c>
      <c r="T26" s="313">
        <f>SUMIF(D8:D800, "Lilburn", O8:O800)</f>
        <v>0</v>
      </c>
    </row>
    <row r="27" spans="1:20" x14ac:dyDescent="0.25">
      <c r="A27" s="3"/>
      <c r="B27" s="24" t="s">
        <v>226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6">
        <f t="shared" si="1"/>
        <v>0</v>
      </c>
      <c r="P27" s="104"/>
      <c r="R27" s="311" t="s">
        <v>79</v>
      </c>
      <c r="S27" s="312" t="s">
        <v>46</v>
      </c>
      <c r="T27" s="313">
        <f>SUMIF(D8:D800, "Milledgeville", O8:O800)</f>
        <v>0</v>
      </c>
    </row>
    <row r="28" spans="1:20" x14ac:dyDescent="0.25">
      <c r="A28" s="3"/>
      <c r="B28" s="24" t="s">
        <v>226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6">
        <f t="shared" si="1"/>
        <v>0</v>
      </c>
      <c r="P28" s="104"/>
      <c r="R28" s="311" t="s">
        <v>80</v>
      </c>
      <c r="S28" s="312" t="s">
        <v>60</v>
      </c>
      <c r="T28" s="313">
        <f>SUMIF(D8:D800, "Nicholson", O8:O800)</f>
        <v>0</v>
      </c>
    </row>
    <row r="29" spans="1:20" x14ac:dyDescent="0.25">
      <c r="A29" s="3"/>
      <c r="B29" s="24" t="s">
        <v>226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6">
        <f t="shared" si="1"/>
        <v>0</v>
      </c>
      <c r="P29" s="104"/>
      <c r="R29" s="311" t="s">
        <v>81</v>
      </c>
      <c r="S29" s="312" t="s">
        <v>60</v>
      </c>
      <c r="T29" s="313">
        <f>SUMIF(D8:D800, "Pooler", O8:O800)</f>
        <v>0</v>
      </c>
    </row>
    <row r="30" spans="1:20" x14ac:dyDescent="0.25">
      <c r="A30" s="3"/>
      <c r="B30" s="24" t="s">
        <v>226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6">
        <f t="shared" si="1"/>
        <v>0</v>
      </c>
      <c r="P30" s="104"/>
      <c r="R30" s="311" t="s">
        <v>82</v>
      </c>
      <c r="S30" s="312" t="s">
        <v>60</v>
      </c>
      <c r="T30" s="313">
        <f>SUMIF(D8:D800, "Rincon", O8:O800)</f>
        <v>0</v>
      </c>
    </row>
    <row r="31" spans="1:20" x14ac:dyDescent="0.25">
      <c r="A31" s="3"/>
      <c r="B31" s="24" t="s">
        <v>226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6">
        <f t="shared" ref="O31:O38" si="2">SUM(F31:N31)</f>
        <v>0</v>
      </c>
      <c r="P31" s="104"/>
      <c r="R31" s="311" t="s">
        <v>123</v>
      </c>
      <c r="S31" s="312" t="s">
        <v>60</v>
      </c>
      <c r="T31" s="313">
        <f>SUMIF(D9:D801, "Valdosta", O9:O801)</f>
        <v>106</v>
      </c>
    </row>
    <row r="32" spans="1:20" x14ac:dyDescent="0.25">
      <c r="A32" s="3"/>
      <c r="B32" s="24" t="s">
        <v>226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>
        <f t="shared" si="2"/>
        <v>0</v>
      </c>
      <c r="P32" s="104"/>
      <c r="R32" s="311" t="s">
        <v>83</v>
      </c>
      <c r="S32" s="312" t="s">
        <v>60</v>
      </c>
      <c r="T32" s="313">
        <f>SUMIF(D8:D800, "Savannah", O8:O800)</f>
        <v>0</v>
      </c>
    </row>
    <row r="33" spans="1:23" ht="15" customHeight="1" x14ac:dyDescent="0.25">
      <c r="A33" s="3"/>
      <c r="B33" s="24" t="s">
        <v>226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>
        <f t="shared" si="2"/>
        <v>0</v>
      </c>
      <c r="P33" s="104"/>
      <c r="R33" s="311" t="s">
        <v>84</v>
      </c>
      <c r="S33" s="312" t="s">
        <v>60</v>
      </c>
      <c r="T33" s="313">
        <f>SUMIF(D8:D800, "Watkinsville", O8:O800)</f>
        <v>0</v>
      </c>
      <c r="W33"/>
    </row>
    <row r="34" spans="1:23" ht="15" customHeight="1" x14ac:dyDescent="0.25">
      <c r="A34" s="3"/>
      <c r="B34" s="24" t="s">
        <v>226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6">
        <f t="shared" si="2"/>
        <v>0</v>
      </c>
      <c r="P34" s="104"/>
      <c r="R34" s="311" t="s">
        <v>85</v>
      </c>
      <c r="S34" s="312" t="s">
        <v>61</v>
      </c>
      <c r="T34" s="313">
        <f>SUMIF(D8:D800, "Winder", O8:O800)</f>
        <v>0</v>
      </c>
      <c r="W34"/>
    </row>
    <row r="35" spans="1:23" x14ac:dyDescent="0.25">
      <c r="A35" s="3"/>
      <c r="B35" s="24" t="s">
        <v>226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6">
        <f t="shared" si="2"/>
        <v>0</v>
      </c>
      <c r="P35" s="104"/>
      <c r="R35" s="311" t="s">
        <v>214</v>
      </c>
      <c r="S35" s="312" t="s">
        <v>46</v>
      </c>
      <c r="T35" s="313">
        <f>SUMIF(D8:D800, "Thomasville", O8:O800)</f>
        <v>56</v>
      </c>
      <c r="W35"/>
    </row>
    <row r="36" spans="1:23" x14ac:dyDescent="0.25">
      <c r="A36" s="3"/>
      <c r="B36" s="24" t="s">
        <v>226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6">
        <f t="shared" si="2"/>
        <v>0</v>
      </c>
      <c r="P36" s="104"/>
      <c r="R36"/>
      <c r="S36"/>
      <c r="T36" s="69"/>
      <c r="W36"/>
    </row>
    <row r="37" spans="1:23" x14ac:dyDescent="0.25">
      <c r="A37" s="3"/>
      <c r="B37" s="24" t="s">
        <v>226</v>
      </c>
      <c r="C37" s="89" t="s">
        <v>37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>
        <f t="shared" si="2"/>
        <v>0</v>
      </c>
      <c r="P37" s="104"/>
      <c r="R37"/>
      <c r="S37"/>
      <c r="T37" s="69"/>
      <c r="W37"/>
    </row>
    <row r="38" spans="1:23" x14ac:dyDescent="0.25">
      <c r="A38" s="3"/>
      <c r="B38" s="24" t="s">
        <v>226</v>
      </c>
      <c r="C38" s="84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6">
        <f t="shared" si="2"/>
        <v>0</v>
      </c>
      <c r="P38" s="105"/>
      <c r="R38"/>
      <c r="S38"/>
      <c r="T38" s="69"/>
      <c r="W38"/>
    </row>
    <row r="39" spans="1:23" x14ac:dyDescent="0.25">
      <c r="A39" s="3"/>
      <c r="B39" s="378" t="s">
        <v>227</v>
      </c>
      <c r="C39" s="378"/>
      <c r="D39" s="378"/>
      <c r="E39" s="378"/>
      <c r="F39" s="378"/>
      <c r="G39" s="378"/>
      <c r="H39" s="378"/>
      <c r="I39" s="378"/>
      <c r="J39" s="378"/>
      <c r="K39" s="378"/>
      <c r="L39" s="378"/>
      <c r="M39" s="378"/>
      <c r="N39" s="378"/>
      <c r="O39" s="378"/>
      <c r="P39" s="61">
        <f>SUM(O41:O60)</f>
        <v>0</v>
      </c>
      <c r="Q39" s="87">
        <f>SUM(Q41:Q60)</f>
        <v>0</v>
      </c>
      <c r="R39"/>
      <c r="S39"/>
      <c r="T39" s="69"/>
      <c r="W39"/>
    </row>
    <row r="40" spans="1:23" x14ac:dyDescent="0.25">
      <c r="A40" s="3"/>
      <c r="B40" s="22" t="s">
        <v>0</v>
      </c>
      <c r="C40" s="23" t="s">
        <v>1</v>
      </c>
      <c r="D40" s="23" t="s">
        <v>2</v>
      </c>
      <c r="E40" s="23" t="s">
        <v>28</v>
      </c>
      <c r="F40" s="23" t="s">
        <v>3</v>
      </c>
      <c r="G40" s="23" t="s">
        <v>4</v>
      </c>
      <c r="H40" s="23" t="s">
        <v>5</v>
      </c>
      <c r="I40" s="23" t="s">
        <v>6</v>
      </c>
      <c r="J40" s="23" t="s">
        <v>7</v>
      </c>
      <c r="K40" s="23" t="s">
        <v>8</v>
      </c>
      <c r="L40" s="23" t="s">
        <v>9</v>
      </c>
      <c r="M40" s="23" t="s">
        <v>10</v>
      </c>
      <c r="N40" s="23" t="s">
        <v>11</v>
      </c>
      <c r="O40" s="23" t="s">
        <v>12</v>
      </c>
      <c r="P40" s="62" t="s">
        <v>22</v>
      </c>
      <c r="Q40" s="88" t="s">
        <v>37</v>
      </c>
      <c r="R40"/>
      <c r="S40"/>
      <c r="T40" s="69"/>
      <c r="W40"/>
    </row>
    <row r="41" spans="1:23" x14ac:dyDescent="0.25">
      <c r="A41" s="3"/>
      <c r="B41" s="24" t="s">
        <v>284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6">
        <f t="shared" ref="O41:O52" si="3">SUM(F41:N41)</f>
        <v>0</v>
      </c>
      <c r="P41" s="103"/>
      <c r="R41"/>
      <c r="S41"/>
      <c r="T41" s="69"/>
      <c r="W41"/>
    </row>
    <row r="42" spans="1:23" x14ac:dyDescent="0.25">
      <c r="A42" s="3"/>
      <c r="B42" s="24" t="s">
        <v>284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6">
        <f t="shared" si="3"/>
        <v>0</v>
      </c>
      <c r="P42" s="104"/>
      <c r="R42"/>
      <c r="S42"/>
      <c r="T42" s="69"/>
      <c r="W42"/>
    </row>
    <row r="43" spans="1:23" x14ac:dyDescent="0.25">
      <c r="A43" s="3"/>
      <c r="B43" s="24" t="s">
        <v>284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6">
        <f t="shared" si="3"/>
        <v>0</v>
      </c>
      <c r="P43" s="104"/>
      <c r="R43"/>
      <c r="S43"/>
      <c r="T43" s="69"/>
      <c r="W43"/>
    </row>
    <row r="44" spans="1:23" x14ac:dyDescent="0.25">
      <c r="A44" s="3"/>
      <c r="B44" s="24" t="s">
        <v>284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6">
        <f t="shared" si="3"/>
        <v>0</v>
      </c>
      <c r="P44" s="104"/>
      <c r="R44"/>
      <c r="S44"/>
      <c r="T44" s="69"/>
      <c r="W44"/>
    </row>
    <row r="45" spans="1:23" x14ac:dyDescent="0.25">
      <c r="A45" s="3"/>
      <c r="B45" s="24" t="s">
        <v>284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6">
        <f t="shared" si="3"/>
        <v>0</v>
      </c>
      <c r="P45" s="104"/>
      <c r="R45"/>
      <c r="S45"/>
      <c r="T45" s="69"/>
      <c r="W45"/>
    </row>
    <row r="46" spans="1:23" x14ac:dyDescent="0.25">
      <c r="A46" s="3"/>
      <c r="B46" s="24" t="s">
        <v>284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6">
        <f t="shared" si="3"/>
        <v>0</v>
      </c>
      <c r="P46" s="104"/>
      <c r="R46"/>
      <c r="S46"/>
      <c r="T46" s="69"/>
    </row>
    <row r="47" spans="1:23" x14ac:dyDescent="0.25">
      <c r="A47" s="3"/>
      <c r="B47" s="24" t="s">
        <v>284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6">
        <f t="shared" si="3"/>
        <v>0</v>
      </c>
      <c r="P47" s="104"/>
      <c r="R47"/>
      <c r="S47"/>
      <c r="T47" s="69"/>
    </row>
    <row r="48" spans="1:23" x14ac:dyDescent="0.25">
      <c r="A48" s="3"/>
      <c r="B48" s="24" t="s">
        <v>284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6">
        <f t="shared" si="3"/>
        <v>0</v>
      </c>
      <c r="P48" s="104"/>
      <c r="R48"/>
      <c r="S48"/>
      <c r="T48" s="69"/>
    </row>
    <row r="49" spans="1:17" x14ac:dyDescent="0.25">
      <c r="A49" s="3"/>
      <c r="B49" s="24" t="s">
        <v>284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6">
        <f t="shared" si="3"/>
        <v>0</v>
      </c>
      <c r="P49" s="104"/>
    </row>
    <row r="50" spans="1:17" x14ac:dyDescent="0.25">
      <c r="A50" s="3"/>
      <c r="B50" s="24" t="s">
        <v>284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6">
        <f t="shared" si="3"/>
        <v>0</v>
      </c>
      <c r="P50" s="104"/>
    </row>
    <row r="51" spans="1:17" x14ac:dyDescent="0.25">
      <c r="A51" s="3"/>
      <c r="B51" s="24" t="s">
        <v>284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6">
        <f t="shared" si="3"/>
        <v>0</v>
      </c>
      <c r="P51" s="104"/>
    </row>
    <row r="52" spans="1:17" x14ac:dyDescent="0.25">
      <c r="A52" s="3"/>
      <c r="B52" s="24" t="s">
        <v>284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6">
        <f t="shared" si="3"/>
        <v>0</v>
      </c>
      <c r="P52" s="104"/>
    </row>
    <row r="53" spans="1:17" x14ac:dyDescent="0.25">
      <c r="A53" s="3"/>
      <c r="B53" s="24" t="s">
        <v>284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6">
        <f t="shared" ref="O53:O115" si="4">SUM(F53:N53)</f>
        <v>0</v>
      </c>
      <c r="P53" s="104"/>
    </row>
    <row r="54" spans="1:17" x14ac:dyDescent="0.25">
      <c r="A54" s="3"/>
      <c r="B54" s="24" t="s">
        <v>284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6">
        <f t="shared" si="4"/>
        <v>0</v>
      </c>
      <c r="P54" s="104"/>
    </row>
    <row r="55" spans="1:17" x14ac:dyDescent="0.25">
      <c r="A55" s="3"/>
      <c r="B55" s="24" t="s">
        <v>284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6">
        <f t="shared" si="4"/>
        <v>0</v>
      </c>
      <c r="P55" s="104"/>
    </row>
    <row r="56" spans="1:17" x14ac:dyDescent="0.25">
      <c r="A56" s="3"/>
      <c r="B56" s="24" t="s">
        <v>284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6">
        <f t="shared" si="4"/>
        <v>0</v>
      </c>
      <c r="P56" s="104"/>
    </row>
    <row r="57" spans="1:17" x14ac:dyDescent="0.25">
      <c r="A57" s="3"/>
      <c r="B57" s="24" t="s">
        <v>284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6">
        <f t="shared" si="4"/>
        <v>0</v>
      </c>
      <c r="P57" s="104"/>
    </row>
    <row r="58" spans="1:17" x14ac:dyDescent="0.25">
      <c r="A58" s="3"/>
      <c r="B58" s="24" t="s">
        <v>284</v>
      </c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6">
        <f t="shared" si="4"/>
        <v>0</v>
      </c>
      <c r="P58" s="104"/>
    </row>
    <row r="59" spans="1:17" x14ac:dyDescent="0.25">
      <c r="A59" s="3"/>
      <c r="B59" s="24" t="s">
        <v>284</v>
      </c>
      <c r="C59" s="89" t="s">
        <v>37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6">
        <f t="shared" si="4"/>
        <v>0</v>
      </c>
      <c r="P59" s="104"/>
    </row>
    <row r="60" spans="1:17" x14ac:dyDescent="0.25">
      <c r="A60" s="3"/>
      <c r="B60" s="24" t="s">
        <v>284</v>
      </c>
      <c r="C60" s="84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6">
        <f t="shared" si="4"/>
        <v>0</v>
      </c>
      <c r="P60" s="105"/>
    </row>
    <row r="61" spans="1:17" x14ac:dyDescent="0.25">
      <c r="A61" s="3"/>
      <c r="B61" s="374" t="s">
        <v>228</v>
      </c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6"/>
      <c r="P61" s="61">
        <f>SUM(O63:O82)</f>
        <v>0</v>
      </c>
      <c r="Q61" s="87">
        <f>SUM(Q63:Q82)</f>
        <v>7</v>
      </c>
    </row>
    <row r="62" spans="1:17" x14ac:dyDescent="0.25">
      <c r="A62" s="3"/>
      <c r="B62" s="22" t="s">
        <v>0</v>
      </c>
      <c r="C62" s="23" t="s">
        <v>1</v>
      </c>
      <c r="D62" s="23" t="s">
        <v>2</v>
      </c>
      <c r="E62" s="23" t="s">
        <v>28</v>
      </c>
      <c r="F62" s="23" t="s">
        <v>3</v>
      </c>
      <c r="G62" s="23" t="s">
        <v>4</v>
      </c>
      <c r="H62" s="23" t="s">
        <v>5</v>
      </c>
      <c r="I62" s="23" t="s">
        <v>6</v>
      </c>
      <c r="J62" s="23" t="s">
        <v>7</v>
      </c>
      <c r="K62" s="23" t="s">
        <v>8</v>
      </c>
      <c r="L62" s="23" t="s">
        <v>9</v>
      </c>
      <c r="M62" s="23" t="s">
        <v>10</v>
      </c>
      <c r="N62" s="23" t="s">
        <v>11</v>
      </c>
      <c r="O62" s="23" t="s">
        <v>12</v>
      </c>
      <c r="P62" s="62" t="s">
        <v>22</v>
      </c>
      <c r="Q62" s="88" t="s">
        <v>37</v>
      </c>
    </row>
    <row r="63" spans="1:17" x14ac:dyDescent="0.25">
      <c r="A63" s="3"/>
      <c r="B63" s="24" t="s">
        <v>228</v>
      </c>
      <c r="C63" s="25" t="s">
        <v>289</v>
      </c>
      <c r="D63" s="25" t="s">
        <v>214</v>
      </c>
      <c r="E63" s="25"/>
      <c r="F63" s="82">
        <v>0</v>
      </c>
      <c r="G63" s="82">
        <v>0</v>
      </c>
      <c r="H63" s="82">
        <v>0</v>
      </c>
      <c r="I63" s="82">
        <v>0</v>
      </c>
      <c r="J63" s="82">
        <v>0</v>
      </c>
      <c r="K63" s="82">
        <v>0</v>
      </c>
      <c r="L63" s="82">
        <v>0</v>
      </c>
      <c r="M63" s="82">
        <v>0</v>
      </c>
      <c r="N63" s="82">
        <v>0</v>
      </c>
      <c r="O63" s="26">
        <f t="shared" si="4"/>
        <v>0</v>
      </c>
      <c r="P63" s="103"/>
    </row>
    <row r="64" spans="1:17" x14ac:dyDescent="0.25">
      <c r="A64" s="3"/>
      <c r="B64" s="24" t="s">
        <v>228</v>
      </c>
      <c r="C64" s="25"/>
      <c r="D64" s="25"/>
      <c r="E64" s="25"/>
      <c r="F64" s="82"/>
      <c r="G64" s="82"/>
      <c r="H64" s="82"/>
      <c r="I64" s="82"/>
      <c r="J64" s="82"/>
      <c r="K64" s="82"/>
      <c r="L64" s="82"/>
      <c r="M64" s="82"/>
      <c r="N64" s="82"/>
      <c r="O64" s="26">
        <f t="shared" si="4"/>
        <v>0</v>
      </c>
      <c r="P64" s="104"/>
    </row>
    <row r="65" spans="1:16" x14ac:dyDescent="0.25">
      <c r="A65" s="3"/>
      <c r="B65" s="24" t="s">
        <v>228</v>
      </c>
      <c r="C65" s="25"/>
      <c r="D65" s="25"/>
      <c r="E65" s="25"/>
      <c r="F65" s="82"/>
      <c r="G65" s="82"/>
      <c r="H65" s="82"/>
      <c r="I65" s="82"/>
      <c r="J65" s="82"/>
      <c r="K65" s="82"/>
      <c r="L65" s="82"/>
      <c r="M65" s="82"/>
      <c r="N65" s="82"/>
      <c r="O65" s="26">
        <f t="shared" si="4"/>
        <v>0</v>
      </c>
      <c r="P65" s="104"/>
    </row>
    <row r="66" spans="1:16" x14ac:dyDescent="0.25">
      <c r="A66" s="3"/>
      <c r="B66" s="24" t="s">
        <v>228</v>
      </c>
      <c r="C66" s="25"/>
      <c r="D66" s="25"/>
      <c r="E66" s="25"/>
      <c r="F66" s="82"/>
      <c r="G66" s="82"/>
      <c r="H66" s="82"/>
      <c r="I66" s="82"/>
      <c r="J66" s="82"/>
      <c r="K66" s="82"/>
      <c r="L66" s="82"/>
      <c r="M66" s="82"/>
      <c r="N66" s="82"/>
      <c r="O66" s="26">
        <f t="shared" si="4"/>
        <v>0</v>
      </c>
      <c r="P66" s="104"/>
    </row>
    <row r="67" spans="1:16" x14ac:dyDescent="0.25">
      <c r="A67" s="3"/>
      <c r="B67" s="24" t="s">
        <v>228</v>
      </c>
      <c r="C67" s="25"/>
      <c r="D67" s="25"/>
      <c r="E67" s="25"/>
      <c r="F67" s="82"/>
      <c r="G67" s="82"/>
      <c r="H67" s="82"/>
      <c r="I67" s="82"/>
      <c r="J67" s="82"/>
      <c r="K67" s="82"/>
      <c r="L67" s="82"/>
      <c r="M67" s="82"/>
      <c r="N67" s="82"/>
      <c r="O67" s="26">
        <f t="shared" si="4"/>
        <v>0</v>
      </c>
      <c r="P67" s="104"/>
    </row>
    <row r="68" spans="1:16" x14ac:dyDescent="0.25">
      <c r="A68" s="3"/>
      <c r="B68" s="24" t="s">
        <v>228</v>
      </c>
      <c r="C68" s="25"/>
      <c r="D68" s="25"/>
      <c r="E68" s="25"/>
      <c r="F68" s="82"/>
      <c r="G68" s="82"/>
      <c r="H68" s="82"/>
      <c r="I68" s="82"/>
      <c r="J68" s="82"/>
      <c r="K68" s="82"/>
      <c r="L68" s="82"/>
      <c r="M68" s="82"/>
      <c r="N68" s="82"/>
      <c r="O68" s="26">
        <f t="shared" si="4"/>
        <v>0</v>
      </c>
      <c r="P68" s="104"/>
    </row>
    <row r="69" spans="1:16" x14ac:dyDescent="0.25">
      <c r="A69" s="3"/>
      <c r="B69" s="24" t="s">
        <v>228</v>
      </c>
      <c r="C69" s="25"/>
      <c r="D69" s="25"/>
      <c r="E69" s="25"/>
      <c r="F69" s="82"/>
      <c r="G69" s="82"/>
      <c r="H69" s="82"/>
      <c r="I69" s="82"/>
      <c r="J69" s="82"/>
      <c r="K69" s="82"/>
      <c r="L69" s="82"/>
      <c r="M69" s="82"/>
      <c r="N69" s="82"/>
      <c r="O69" s="26">
        <f t="shared" si="4"/>
        <v>0</v>
      </c>
      <c r="P69" s="104"/>
    </row>
    <row r="70" spans="1:16" x14ac:dyDescent="0.25">
      <c r="A70" s="3"/>
      <c r="B70" s="24" t="s">
        <v>228</v>
      </c>
      <c r="C70" s="25"/>
      <c r="D70" s="25"/>
      <c r="E70" s="25"/>
      <c r="F70" s="82"/>
      <c r="G70" s="82"/>
      <c r="H70" s="82"/>
      <c r="I70" s="82"/>
      <c r="J70" s="82"/>
      <c r="K70" s="82"/>
      <c r="L70" s="82"/>
      <c r="M70" s="82"/>
      <c r="N70" s="82"/>
      <c r="O70" s="26">
        <f t="shared" si="4"/>
        <v>0</v>
      </c>
      <c r="P70" s="104"/>
    </row>
    <row r="71" spans="1:16" x14ac:dyDescent="0.25">
      <c r="A71" s="3"/>
      <c r="B71" s="24" t="s">
        <v>228</v>
      </c>
      <c r="C71" s="25"/>
      <c r="D71" s="25"/>
      <c r="E71" s="25"/>
      <c r="F71" s="82"/>
      <c r="G71" s="82"/>
      <c r="H71" s="82"/>
      <c r="I71" s="82"/>
      <c r="J71" s="82"/>
      <c r="K71" s="82"/>
      <c r="L71" s="82"/>
      <c r="M71" s="82"/>
      <c r="N71" s="82"/>
      <c r="O71" s="26">
        <f t="shared" si="4"/>
        <v>0</v>
      </c>
      <c r="P71" s="104"/>
    </row>
    <row r="72" spans="1:16" x14ac:dyDescent="0.25">
      <c r="A72" s="3"/>
      <c r="B72" s="24" t="s">
        <v>228</v>
      </c>
      <c r="C72" s="25"/>
      <c r="D72" s="25"/>
      <c r="E72" s="25"/>
      <c r="F72" s="82"/>
      <c r="G72" s="82"/>
      <c r="H72" s="82"/>
      <c r="I72" s="82"/>
      <c r="J72" s="82"/>
      <c r="K72" s="82"/>
      <c r="L72" s="82"/>
      <c r="M72" s="82"/>
      <c r="N72" s="82"/>
      <c r="O72" s="26">
        <f t="shared" si="4"/>
        <v>0</v>
      </c>
      <c r="P72" s="104"/>
    </row>
    <row r="73" spans="1:16" x14ac:dyDescent="0.25">
      <c r="A73" s="3"/>
      <c r="B73" s="24" t="s">
        <v>228</v>
      </c>
      <c r="C73" s="25"/>
      <c r="D73" s="25"/>
      <c r="E73" s="25"/>
      <c r="F73" s="82"/>
      <c r="G73" s="82"/>
      <c r="H73" s="82"/>
      <c r="I73" s="82"/>
      <c r="J73" s="82"/>
      <c r="K73" s="82"/>
      <c r="L73" s="82"/>
      <c r="M73" s="82"/>
      <c r="N73" s="82"/>
      <c r="O73" s="26">
        <f t="shared" si="4"/>
        <v>0</v>
      </c>
      <c r="P73" s="104"/>
    </row>
    <row r="74" spans="1:16" x14ac:dyDescent="0.25">
      <c r="A74" s="3"/>
      <c r="B74" s="24" t="s">
        <v>228</v>
      </c>
      <c r="C74" s="25"/>
      <c r="D74" s="25"/>
      <c r="E74" s="25"/>
      <c r="F74" s="82"/>
      <c r="G74" s="82"/>
      <c r="H74" s="82"/>
      <c r="I74" s="82"/>
      <c r="J74" s="82"/>
      <c r="K74" s="82"/>
      <c r="L74" s="82"/>
      <c r="M74" s="82"/>
      <c r="N74" s="82"/>
      <c r="O74" s="26">
        <f t="shared" si="4"/>
        <v>0</v>
      </c>
      <c r="P74" s="104"/>
    </row>
    <row r="75" spans="1:16" x14ac:dyDescent="0.25">
      <c r="A75" s="3"/>
      <c r="B75" s="24" t="s">
        <v>228</v>
      </c>
      <c r="C75" s="25"/>
      <c r="D75" s="25"/>
      <c r="E75" s="25"/>
      <c r="F75" s="82"/>
      <c r="G75" s="82"/>
      <c r="H75" s="82"/>
      <c r="I75" s="82"/>
      <c r="J75" s="82"/>
      <c r="K75" s="82"/>
      <c r="L75" s="82"/>
      <c r="M75" s="82"/>
      <c r="N75" s="82"/>
      <c r="O75" s="26">
        <f t="shared" si="4"/>
        <v>0</v>
      </c>
      <c r="P75" s="104"/>
    </row>
    <row r="76" spans="1:16" x14ac:dyDescent="0.25">
      <c r="A76" s="3"/>
      <c r="B76" s="24" t="s">
        <v>228</v>
      </c>
      <c r="C76" s="25"/>
      <c r="D76" s="25"/>
      <c r="E76" s="25"/>
      <c r="F76" s="82"/>
      <c r="G76" s="82"/>
      <c r="H76" s="82"/>
      <c r="I76" s="82"/>
      <c r="J76" s="82"/>
      <c r="K76" s="82"/>
      <c r="L76" s="82"/>
      <c r="M76" s="82"/>
      <c r="N76" s="82"/>
      <c r="O76" s="26">
        <f t="shared" si="4"/>
        <v>0</v>
      </c>
      <c r="P76" s="104"/>
    </row>
    <row r="77" spans="1:16" x14ac:dyDescent="0.25">
      <c r="A77" s="3"/>
      <c r="B77" s="24" t="s">
        <v>228</v>
      </c>
      <c r="C77" s="25"/>
      <c r="D77" s="25"/>
      <c r="E77" s="25"/>
      <c r="F77" s="82"/>
      <c r="G77" s="82"/>
      <c r="H77" s="82"/>
      <c r="I77" s="82"/>
      <c r="J77" s="82"/>
      <c r="K77" s="82"/>
      <c r="L77" s="82"/>
      <c r="M77" s="82"/>
      <c r="N77" s="82"/>
      <c r="O77" s="26">
        <f t="shared" si="4"/>
        <v>0</v>
      </c>
      <c r="P77" s="104"/>
    </row>
    <row r="78" spans="1:16" x14ac:dyDescent="0.25">
      <c r="A78" s="3"/>
      <c r="B78" s="24" t="s">
        <v>228</v>
      </c>
      <c r="C78" s="25"/>
      <c r="D78" s="25"/>
      <c r="E78" s="25"/>
      <c r="F78" s="82"/>
      <c r="G78" s="82"/>
      <c r="H78" s="82"/>
      <c r="I78" s="82"/>
      <c r="J78" s="82"/>
      <c r="K78" s="82"/>
      <c r="L78" s="82"/>
      <c r="M78" s="82"/>
      <c r="N78" s="82"/>
      <c r="O78" s="26">
        <f t="shared" si="4"/>
        <v>0</v>
      </c>
      <c r="P78" s="104"/>
    </row>
    <row r="79" spans="1:16" x14ac:dyDescent="0.25">
      <c r="A79" s="3"/>
      <c r="B79" s="24" t="s">
        <v>228</v>
      </c>
      <c r="C79" s="25"/>
      <c r="D79" s="25"/>
      <c r="E79" s="25"/>
      <c r="F79" s="82"/>
      <c r="G79" s="82"/>
      <c r="H79" s="82"/>
      <c r="I79" s="82"/>
      <c r="J79" s="82"/>
      <c r="K79" s="82"/>
      <c r="L79" s="82"/>
      <c r="M79" s="82"/>
      <c r="N79" s="82"/>
      <c r="O79" s="26">
        <f t="shared" si="4"/>
        <v>0</v>
      </c>
      <c r="P79" s="104"/>
    </row>
    <row r="80" spans="1:16" x14ac:dyDescent="0.25">
      <c r="A80" s="3"/>
      <c r="B80" s="24" t="s">
        <v>228</v>
      </c>
      <c r="C80" s="25"/>
      <c r="D80" s="25"/>
      <c r="E80" s="25"/>
      <c r="F80" s="82"/>
      <c r="G80" s="82"/>
      <c r="H80" s="82"/>
      <c r="I80" s="82"/>
      <c r="J80" s="82"/>
      <c r="K80" s="82"/>
      <c r="L80" s="82"/>
      <c r="M80" s="82"/>
      <c r="N80" s="82"/>
      <c r="O80" s="26">
        <f t="shared" si="4"/>
        <v>0</v>
      </c>
      <c r="P80" s="104"/>
    </row>
    <row r="81" spans="1:17" x14ac:dyDescent="0.25">
      <c r="A81" s="3"/>
      <c r="B81" s="24" t="s">
        <v>228</v>
      </c>
      <c r="C81" s="89" t="s">
        <v>37</v>
      </c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26">
        <f t="shared" si="4"/>
        <v>0</v>
      </c>
      <c r="P81" s="104"/>
    </row>
    <row r="82" spans="1:17" x14ac:dyDescent="0.25">
      <c r="A82" s="3"/>
      <c r="B82" s="24" t="s">
        <v>228</v>
      </c>
      <c r="C82" s="84"/>
      <c r="D82" s="25"/>
      <c r="E82" s="25" t="s">
        <v>125</v>
      </c>
      <c r="F82" s="25"/>
      <c r="G82" s="25"/>
      <c r="H82" s="25"/>
      <c r="I82" s="25"/>
      <c r="J82" s="25"/>
      <c r="K82" s="25"/>
      <c r="L82" s="25"/>
      <c r="M82" s="25"/>
      <c r="N82" s="25"/>
      <c r="O82" s="26">
        <f t="shared" si="4"/>
        <v>0</v>
      </c>
      <c r="P82" s="105"/>
      <c r="Q82" s="56">
        <v>7</v>
      </c>
    </row>
    <row r="83" spans="1:17" x14ac:dyDescent="0.25">
      <c r="A83" s="3"/>
      <c r="B83" s="378" t="s">
        <v>229</v>
      </c>
      <c r="C83" s="378"/>
      <c r="D83" s="378"/>
      <c r="E83" s="378"/>
      <c r="F83" s="378"/>
      <c r="G83" s="378"/>
      <c r="H83" s="378"/>
      <c r="I83" s="378"/>
      <c r="J83" s="378"/>
      <c r="K83" s="378"/>
      <c r="L83" s="378"/>
      <c r="M83" s="378"/>
      <c r="N83" s="378"/>
      <c r="O83" s="378"/>
      <c r="P83" s="61">
        <f>SUM(O85:O103)</f>
        <v>22</v>
      </c>
      <c r="Q83" s="87">
        <f>SUM(Q85:Q103)</f>
        <v>0</v>
      </c>
    </row>
    <row r="84" spans="1:17" x14ac:dyDescent="0.25">
      <c r="A84" s="3"/>
      <c r="B84" s="22" t="s">
        <v>0</v>
      </c>
      <c r="C84" s="23" t="s">
        <v>1</v>
      </c>
      <c r="D84" s="23" t="s">
        <v>2</v>
      </c>
      <c r="E84" s="23" t="s">
        <v>28</v>
      </c>
      <c r="F84" s="23" t="s">
        <v>3</v>
      </c>
      <c r="G84" s="23" t="s">
        <v>4</v>
      </c>
      <c r="H84" s="23" t="s">
        <v>5</v>
      </c>
      <c r="I84" s="23" t="s">
        <v>6</v>
      </c>
      <c r="J84" s="23" t="s">
        <v>7</v>
      </c>
      <c r="K84" s="23" t="s">
        <v>8</v>
      </c>
      <c r="L84" s="23" t="s">
        <v>9</v>
      </c>
      <c r="M84" s="23" t="s">
        <v>10</v>
      </c>
      <c r="N84" s="23" t="s">
        <v>11</v>
      </c>
      <c r="O84" s="23" t="s">
        <v>12</v>
      </c>
      <c r="P84" s="62" t="s">
        <v>22</v>
      </c>
      <c r="Q84" s="88" t="s">
        <v>37</v>
      </c>
    </row>
    <row r="85" spans="1:17" x14ac:dyDescent="0.25">
      <c r="A85" s="3"/>
      <c r="B85" s="24" t="s">
        <v>229</v>
      </c>
      <c r="C85" s="25" t="s">
        <v>293</v>
      </c>
      <c r="D85" s="25" t="s">
        <v>214</v>
      </c>
      <c r="E85" s="25" t="s">
        <v>125</v>
      </c>
      <c r="F85" s="25">
        <v>3</v>
      </c>
      <c r="G85" s="25">
        <v>8</v>
      </c>
      <c r="H85" s="25">
        <v>5</v>
      </c>
      <c r="I85" s="25">
        <v>0</v>
      </c>
      <c r="J85" s="25">
        <v>6</v>
      </c>
      <c r="K85" s="25">
        <v>0</v>
      </c>
      <c r="L85" s="25">
        <v>0</v>
      </c>
      <c r="M85" s="25">
        <v>0</v>
      </c>
      <c r="N85" s="25">
        <v>0</v>
      </c>
      <c r="O85" s="26">
        <f t="shared" si="4"/>
        <v>22</v>
      </c>
      <c r="P85" s="103"/>
    </row>
    <row r="86" spans="1:17" x14ac:dyDescent="0.25">
      <c r="A86" s="3"/>
      <c r="B86" s="24" t="s">
        <v>229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6">
        <f t="shared" si="4"/>
        <v>0</v>
      </c>
      <c r="P86" s="104"/>
    </row>
    <row r="87" spans="1:17" x14ac:dyDescent="0.25">
      <c r="A87" s="3"/>
      <c r="B87" s="24" t="s">
        <v>229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6">
        <f t="shared" si="4"/>
        <v>0</v>
      </c>
      <c r="P87" s="104"/>
    </row>
    <row r="88" spans="1:17" x14ac:dyDescent="0.25">
      <c r="A88" s="3"/>
      <c r="B88" s="24" t="s">
        <v>229</v>
      </c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6">
        <f t="shared" si="4"/>
        <v>0</v>
      </c>
      <c r="P88" s="104"/>
    </row>
    <row r="89" spans="1:17" x14ac:dyDescent="0.25">
      <c r="A89" s="3"/>
      <c r="B89" s="24" t="s">
        <v>229</v>
      </c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6">
        <f t="shared" si="4"/>
        <v>0</v>
      </c>
      <c r="P89" s="104"/>
    </row>
    <row r="90" spans="1:17" x14ac:dyDescent="0.25">
      <c r="A90" s="3"/>
      <c r="B90" s="24" t="s">
        <v>229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6">
        <f t="shared" si="4"/>
        <v>0</v>
      </c>
      <c r="P90" s="104"/>
    </row>
    <row r="91" spans="1:17" x14ac:dyDescent="0.25">
      <c r="A91" s="3"/>
      <c r="B91" s="24" t="s">
        <v>229</v>
      </c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6">
        <f t="shared" si="4"/>
        <v>0</v>
      </c>
      <c r="P91" s="104"/>
    </row>
    <row r="92" spans="1:17" x14ac:dyDescent="0.25">
      <c r="A92" s="3"/>
      <c r="B92" s="24" t="s">
        <v>229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6">
        <f t="shared" si="4"/>
        <v>0</v>
      </c>
      <c r="P92" s="104"/>
    </row>
    <row r="93" spans="1:17" x14ac:dyDescent="0.25">
      <c r="A93" s="3"/>
      <c r="B93" s="24" t="s">
        <v>229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6">
        <f t="shared" si="4"/>
        <v>0</v>
      </c>
      <c r="P93" s="104"/>
    </row>
    <row r="94" spans="1:17" x14ac:dyDescent="0.25">
      <c r="A94" s="3"/>
      <c r="B94" s="24" t="s">
        <v>229</v>
      </c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6">
        <f t="shared" si="4"/>
        <v>0</v>
      </c>
      <c r="P94" s="104"/>
    </row>
    <row r="95" spans="1:17" x14ac:dyDescent="0.25">
      <c r="A95" s="3"/>
      <c r="B95" s="24" t="s">
        <v>229</v>
      </c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6">
        <f t="shared" si="4"/>
        <v>0</v>
      </c>
      <c r="P95" s="104"/>
    </row>
    <row r="96" spans="1:17" x14ac:dyDescent="0.25">
      <c r="A96" s="3"/>
      <c r="B96" s="24" t="s">
        <v>229</v>
      </c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6">
        <f t="shared" si="4"/>
        <v>0</v>
      </c>
      <c r="P96" s="104"/>
    </row>
    <row r="97" spans="1:17" x14ac:dyDescent="0.25">
      <c r="A97" s="3"/>
      <c r="B97" s="24" t="s">
        <v>229</v>
      </c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6">
        <f t="shared" si="4"/>
        <v>0</v>
      </c>
      <c r="P97" s="104"/>
    </row>
    <row r="98" spans="1:17" x14ac:dyDescent="0.25">
      <c r="A98" s="3"/>
      <c r="B98" s="24" t="s">
        <v>229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6">
        <f t="shared" si="4"/>
        <v>0</v>
      </c>
      <c r="P98" s="104"/>
    </row>
    <row r="99" spans="1:17" x14ac:dyDescent="0.25">
      <c r="A99" s="3"/>
      <c r="B99" s="24" t="s">
        <v>229</v>
      </c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6">
        <f t="shared" si="4"/>
        <v>0</v>
      </c>
      <c r="P99" s="104"/>
    </row>
    <row r="100" spans="1:17" x14ac:dyDescent="0.25">
      <c r="A100" s="3"/>
      <c r="B100" s="24" t="s">
        <v>229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6">
        <f t="shared" si="4"/>
        <v>0</v>
      </c>
      <c r="P100" s="104"/>
    </row>
    <row r="101" spans="1:17" x14ac:dyDescent="0.25">
      <c r="A101" s="3"/>
      <c r="B101" s="24" t="s">
        <v>229</v>
      </c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6">
        <f t="shared" si="4"/>
        <v>0</v>
      </c>
      <c r="P101" s="104"/>
    </row>
    <row r="102" spans="1:17" x14ac:dyDescent="0.25">
      <c r="A102" s="3"/>
      <c r="B102" s="24" t="s">
        <v>229</v>
      </c>
      <c r="C102" s="89" t="s">
        <v>37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6">
        <f t="shared" si="4"/>
        <v>0</v>
      </c>
      <c r="P102" s="104"/>
    </row>
    <row r="103" spans="1:17" x14ac:dyDescent="0.25">
      <c r="A103" s="3"/>
      <c r="B103" s="24" t="s">
        <v>229</v>
      </c>
      <c r="C103" s="84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6">
        <f t="shared" si="4"/>
        <v>0</v>
      </c>
      <c r="P103" s="105"/>
    </row>
    <row r="104" spans="1:17" x14ac:dyDescent="0.25">
      <c r="A104" s="3"/>
      <c r="B104" s="378" t="s">
        <v>230</v>
      </c>
      <c r="C104" s="378"/>
      <c r="D104" s="378"/>
      <c r="E104" s="378"/>
      <c r="F104" s="378"/>
      <c r="G104" s="378"/>
      <c r="H104" s="378"/>
      <c r="I104" s="378"/>
      <c r="J104" s="378"/>
      <c r="K104" s="378"/>
      <c r="L104" s="378"/>
      <c r="M104" s="378"/>
      <c r="N104" s="378"/>
      <c r="O104" s="378"/>
      <c r="P104" s="61">
        <f>SUM(O106:O119)</f>
        <v>34</v>
      </c>
      <c r="Q104" s="87">
        <f>SUM(Q106:Q119)</f>
        <v>0</v>
      </c>
    </row>
    <row r="105" spans="1:17" x14ac:dyDescent="0.25">
      <c r="A105" s="3"/>
      <c r="B105" s="22" t="s">
        <v>0</v>
      </c>
      <c r="C105" s="23" t="s">
        <v>1</v>
      </c>
      <c r="D105" s="23" t="s">
        <v>2</v>
      </c>
      <c r="E105" s="23" t="s">
        <v>28</v>
      </c>
      <c r="F105" s="23" t="s">
        <v>3</v>
      </c>
      <c r="G105" s="23" t="s">
        <v>4</v>
      </c>
      <c r="H105" s="23" t="s">
        <v>5</v>
      </c>
      <c r="I105" s="23" t="s">
        <v>6</v>
      </c>
      <c r="J105" s="23" t="s">
        <v>7</v>
      </c>
      <c r="K105" s="23" t="s">
        <v>8</v>
      </c>
      <c r="L105" s="23" t="s">
        <v>9</v>
      </c>
      <c r="M105" s="23" t="s">
        <v>10</v>
      </c>
      <c r="N105" s="23" t="s">
        <v>11</v>
      </c>
      <c r="O105" s="23" t="s">
        <v>12</v>
      </c>
      <c r="P105" s="62" t="s">
        <v>22</v>
      </c>
      <c r="Q105" s="88" t="s">
        <v>37</v>
      </c>
    </row>
    <row r="106" spans="1:17" x14ac:dyDescent="0.25">
      <c r="A106" s="3"/>
      <c r="B106" s="24" t="s">
        <v>230</v>
      </c>
      <c r="C106" s="25" t="s">
        <v>301</v>
      </c>
      <c r="D106" s="25" t="s">
        <v>302</v>
      </c>
      <c r="E106" s="25" t="s">
        <v>125</v>
      </c>
      <c r="F106" s="25">
        <v>7</v>
      </c>
      <c r="G106" s="25">
        <v>7</v>
      </c>
      <c r="H106" s="25">
        <v>8</v>
      </c>
      <c r="I106" s="25">
        <v>9</v>
      </c>
      <c r="J106" s="25">
        <v>3</v>
      </c>
      <c r="K106" s="25">
        <v>0</v>
      </c>
      <c r="L106" s="25">
        <v>0</v>
      </c>
      <c r="M106" s="25">
        <v>0</v>
      </c>
      <c r="N106" s="25">
        <v>0</v>
      </c>
      <c r="O106" s="26">
        <f t="shared" si="4"/>
        <v>34</v>
      </c>
      <c r="P106" s="103"/>
    </row>
    <row r="107" spans="1:17" x14ac:dyDescent="0.25">
      <c r="A107" s="3"/>
      <c r="B107" s="24" t="s">
        <v>230</v>
      </c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6">
        <f t="shared" si="4"/>
        <v>0</v>
      </c>
      <c r="P107" s="104"/>
    </row>
    <row r="108" spans="1:17" x14ac:dyDescent="0.25">
      <c r="A108" s="3"/>
      <c r="B108" s="24" t="s">
        <v>230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6">
        <f t="shared" si="4"/>
        <v>0</v>
      </c>
      <c r="P108" s="104"/>
    </row>
    <row r="109" spans="1:17" x14ac:dyDescent="0.25">
      <c r="A109" s="3"/>
      <c r="B109" s="24" t="s">
        <v>230</v>
      </c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6">
        <f t="shared" si="4"/>
        <v>0</v>
      </c>
      <c r="P109" s="104"/>
    </row>
    <row r="110" spans="1:17" x14ac:dyDescent="0.25">
      <c r="A110" s="3"/>
      <c r="B110" s="24" t="s">
        <v>230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6">
        <f t="shared" si="4"/>
        <v>0</v>
      </c>
      <c r="P110" s="104"/>
    </row>
    <row r="111" spans="1:17" x14ac:dyDescent="0.25">
      <c r="A111" s="3"/>
      <c r="B111" s="24" t="s">
        <v>230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6">
        <f t="shared" si="4"/>
        <v>0</v>
      </c>
      <c r="P111" s="104"/>
    </row>
    <row r="112" spans="1:17" x14ac:dyDescent="0.25">
      <c r="A112" s="3"/>
      <c r="B112" s="24" t="s">
        <v>230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6">
        <f t="shared" si="4"/>
        <v>0</v>
      </c>
      <c r="P112" s="104"/>
    </row>
    <row r="113" spans="1:17" x14ac:dyDescent="0.25">
      <c r="A113" s="3"/>
      <c r="B113" s="24" t="s">
        <v>230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6">
        <f t="shared" si="4"/>
        <v>0</v>
      </c>
      <c r="P113" s="104"/>
    </row>
    <row r="114" spans="1:17" x14ac:dyDescent="0.25">
      <c r="A114" s="3"/>
      <c r="B114" s="24" t="s">
        <v>230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6">
        <f t="shared" si="4"/>
        <v>0</v>
      </c>
      <c r="P114" s="104"/>
    </row>
    <row r="115" spans="1:17" x14ac:dyDescent="0.25">
      <c r="A115" s="3"/>
      <c r="B115" s="24" t="s">
        <v>230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6">
        <f t="shared" si="4"/>
        <v>0</v>
      </c>
      <c r="P115" s="104"/>
    </row>
    <row r="116" spans="1:17" x14ac:dyDescent="0.25">
      <c r="A116" s="3"/>
      <c r="B116" s="24" t="s">
        <v>230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6">
        <f t="shared" ref="O116:O169" si="5">SUM(F116:N116)</f>
        <v>0</v>
      </c>
      <c r="P116" s="104"/>
    </row>
    <row r="117" spans="1:17" x14ac:dyDescent="0.25">
      <c r="A117" s="3"/>
      <c r="B117" s="24" t="s">
        <v>230</v>
      </c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6">
        <f t="shared" si="5"/>
        <v>0</v>
      </c>
      <c r="P117" s="104"/>
    </row>
    <row r="118" spans="1:17" x14ac:dyDescent="0.25">
      <c r="A118" s="3"/>
      <c r="B118" s="24" t="s">
        <v>230</v>
      </c>
      <c r="C118" s="89" t="s">
        <v>37</v>
      </c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6">
        <f t="shared" si="5"/>
        <v>0</v>
      </c>
      <c r="P118" s="104"/>
    </row>
    <row r="119" spans="1:17" x14ac:dyDescent="0.25">
      <c r="A119" s="3"/>
      <c r="B119" s="24" t="s">
        <v>230</v>
      </c>
      <c r="C119" s="84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6">
        <f t="shared" si="5"/>
        <v>0</v>
      </c>
      <c r="P119" s="105"/>
    </row>
    <row r="120" spans="1:17" x14ac:dyDescent="0.25">
      <c r="A120" s="3"/>
      <c r="B120" s="378" t="s">
        <v>231</v>
      </c>
      <c r="C120" s="378"/>
      <c r="D120" s="378"/>
      <c r="E120" s="378"/>
      <c r="F120" s="378"/>
      <c r="G120" s="378"/>
      <c r="H120" s="378"/>
      <c r="I120" s="378"/>
      <c r="J120" s="378"/>
      <c r="K120" s="378"/>
      <c r="L120" s="378"/>
      <c r="M120" s="378"/>
      <c r="N120" s="378"/>
      <c r="O120" s="378"/>
      <c r="P120" s="61">
        <f>SUM(O122:O135)</f>
        <v>0</v>
      </c>
      <c r="Q120" s="87">
        <f>SUM(Q122:Q135)</f>
        <v>0</v>
      </c>
    </row>
    <row r="121" spans="1:17" x14ac:dyDescent="0.25">
      <c r="A121" s="3"/>
      <c r="B121" s="22" t="s">
        <v>0</v>
      </c>
      <c r="C121" s="23" t="s">
        <v>1</v>
      </c>
      <c r="D121" s="23" t="s">
        <v>2</v>
      </c>
      <c r="E121" s="23" t="s">
        <v>28</v>
      </c>
      <c r="F121" s="23" t="s">
        <v>3</v>
      </c>
      <c r="G121" s="23" t="s">
        <v>4</v>
      </c>
      <c r="H121" s="23" t="s">
        <v>5</v>
      </c>
      <c r="I121" s="23" t="s">
        <v>6</v>
      </c>
      <c r="J121" s="23" t="s">
        <v>7</v>
      </c>
      <c r="K121" s="23" t="s">
        <v>8</v>
      </c>
      <c r="L121" s="23" t="s">
        <v>9</v>
      </c>
      <c r="M121" s="23" t="s">
        <v>10</v>
      </c>
      <c r="N121" s="23" t="s">
        <v>11</v>
      </c>
      <c r="O121" s="23" t="s">
        <v>12</v>
      </c>
      <c r="P121" s="62" t="s">
        <v>22</v>
      </c>
      <c r="Q121" s="88" t="s">
        <v>37</v>
      </c>
    </row>
    <row r="122" spans="1:17" x14ac:dyDescent="0.25">
      <c r="A122" s="3"/>
      <c r="B122" s="24" t="s">
        <v>231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6">
        <f t="shared" si="5"/>
        <v>0</v>
      </c>
      <c r="P122" s="103"/>
    </row>
    <row r="123" spans="1:17" x14ac:dyDescent="0.25">
      <c r="A123" s="3"/>
      <c r="B123" s="24" t="s">
        <v>231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6">
        <f t="shared" si="5"/>
        <v>0</v>
      </c>
      <c r="P123" s="104"/>
    </row>
    <row r="124" spans="1:17" x14ac:dyDescent="0.25">
      <c r="A124" s="3"/>
      <c r="B124" s="24" t="s">
        <v>231</v>
      </c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6">
        <f t="shared" si="5"/>
        <v>0</v>
      </c>
      <c r="P124" s="104"/>
    </row>
    <row r="125" spans="1:17" x14ac:dyDescent="0.25">
      <c r="A125" s="3"/>
      <c r="B125" s="24" t="s">
        <v>231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6">
        <f t="shared" si="5"/>
        <v>0</v>
      </c>
      <c r="P125" s="104"/>
    </row>
    <row r="126" spans="1:17" x14ac:dyDescent="0.25">
      <c r="A126" s="3"/>
      <c r="B126" s="24" t="s">
        <v>231</v>
      </c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6">
        <f t="shared" si="5"/>
        <v>0</v>
      </c>
      <c r="P126" s="104"/>
    </row>
    <row r="127" spans="1:17" x14ac:dyDescent="0.25">
      <c r="A127" s="3"/>
      <c r="B127" s="24" t="s">
        <v>231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6">
        <f t="shared" si="5"/>
        <v>0</v>
      </c>
      <c r="P127" s="104"/>
    </row>
    <row r="128" spans="1:17" x14ac:dyDescent="0.25">
      <c r="A128" s="3"/>
      <c r="B128" s="24" t="s">
        <v>231</v>
      </c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6">
        <f t="shared" si="5"/>
        <v>0</v>
      </c>
      <c r="P128" s="104"/>
    </row>
    <row r="129" spans="1:17" x14ac:dyDescent="0.25">
      <c r="A129" s="3"/>
      <c r="B129" s="24" t="s">
        <v>231</v>
      </c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6">
        <f t="shared" si="5"/>
        <v>0</v>
      </c>
      <c r="P129" s="104"/>
    </row>
    <row r="130" spans="1:17" x14ac:dyDescent="0.25">
      <c r="A130" s="3"/>
      <c r="B130" s="24" t="s">
        <v>231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6">
        <f t="shared" si="5"/>
        <v>0</v>
      </c>
      <c r="P130" s="104"/>
    </row>
    <row r="131" spans="1:17" x14ac:dyDescent="0.25">
      <c r="A131" s="3"/>
      <c r="B131" s="24" t="s">
        <v>231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6">
        <f t="shared" si="5"/>
        <v>0</v>
      </c>
      <c r="P131" s="104"/>
    </row>
    <row r="132" spans="1:17" x14ac:dyDescent="0.25">
      <c r="A132" s="3"/>
      <c r="B132" s="24" t="s">
        <v>231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6">
        <f t="shared" si="5"/>
        <v>0</v>
      </c>
      <c r="P132" s="104"/>
    </row>
    <row r="133" spans="1:17" x14ac:dyDescent="0.25">
      <c r="A133" s="3"/>
      <c r="B133" s="24" t="s">
        <v>231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6">
        <f t="shared" si="5"/>
        <v>0</v>
      </c>
      <c r="P133" s="104"/>
    </row>
    <row r="134" spans="1:17" x14ac:dyDescent="0.25">
      <c r="A134" s="3"/>
      <c r="B134" s="24" t="s">
        <v>231</v>
      </c>
      <c r="C134" s="89" t="s">
        <v>37</v>
      </c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6">
        <f t="shared" si="5"/>
        <v>0</v>
      </c>
      <c r="P134" s="104"/>
    </row>
    <row r="135" spans="1:17" x14ac:dyDescent="0.25">
      <c r="A135" s="3"/>
      <c r="B135" s="24" t="s">
        <v>231</v>
      </c>
      <c r="C135" s="84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6">
        <f t="shared" si="5"/>
        <v>0</v>
      </c>
      <c r="P135" s="105"/>
    </row>
    <row r="136" spans="1:17" x14ac:dyDescent="0.25">
      <c r="A136" s="3"/>
      <c r="B136" s="378" t="s">
        <v>232</v>
      </c>
      <c r="C136" s="378"/>
      <c r="D136" s="378"/>
      <c r="E136" s="378"/>
      <c r="F136" s="378"/>
      <c r="G136" s="378"/>
      <c r="H136" s="378"/>
      <c r="I136" s="378"/>
      <c r="J136" s="378"/>
      <c r="K136" s="378"/>
      <c r="L136" s="378"/>
      <c r="M136" s="378"/>
      <c r="N136" s="378"/>
      <c r="O136" s="378"/>
      <c r="P136" s="61">
        <f>SUM(O138:O151)</f>
        <v>14</v>
      </c>
      <c r="Q136" s="87">
        <f>SUM(Q138:Q151)</f>
        <v>0</v>
      </c>
    </row>
    <row r="137" spans="1:17" x14ac:dyDescent="0.25">
      <c r="A137" s="3"/>
      <c r="B137" s="22" t="s">
        <v>0</v>
      </c>
      <c r="C137" s="23" t="s">
        <v>1</v>
      </c>
      <c r="D137" s="23" t="s">
        <v>2</v>
      </c>
      <c r="E137" s="23" t="s">
        <v>28</v>
      </c>
      <c r="F137" s="23" t="s">
        <v>3</v>
      </c>
      <c r="G137" s="23" t="s">
        <v>4</v>
      </c>
      <c r="H137" s="23" t="s">
        <v>5</v>
      </c>
      <c r="I137" s="23" t="s">
        <v>6</v>
      </c>
      <c r="J137" s="23" t="s">
        <v>7</v>
      </c>
      <c r="K137" s="23" t="s">
        <v>8</v>
      </c>
      <c r="L137" s="23" t="s">
        <v>9</v>
      </c>
      <c r="M137" s="23" t="s">
        <v>10</v>
      </c>
      <c r="N137" s="23" t="s">
        <v>11</v>
      </c>
      <c r="O137" s="23" t="s">
        <v>12</v>
      </c>
      <c r="P137" s="62" t="s">
        <v>22</v>
      </c>
      <c r="Q137" s="88" t="s">
        <v>37</v>
      </c>
    </row>
    <row r="138" spans="1:17" x14ac:dyDescent="0.25">
      <c r="A138" s="3"/>
      <c r="B138" s="24" t="s">
        <v>232</v>
      </c>
      <c r="C138" s="25" t="s">
        <v>305</v>
      </c>
      <c r="D138" s="25" t="s">
        <v>306</v>
      </c>
      <c r="E138" s="25" t="s">
        <v>125</v>
      </c>
      <c r="F138" s="25">
        <v>5</v>
      </c>
      <c r="G138" s="25">
        <v>0</v>
      </c>
      <c r="H138" s="25">
        <v>0</v>
      </c>
      <c r="I138" s="25">
        <v>5</v>
      </c>
      <c r="J138" s="25">
        <v>4</v>
      </c>
      <c r="K138" s="25">
        <v>0</v>
      </c>
      <c r="L138" s="25">
        <v>0</v>
      </c>
      <c r="M138" s="25">
        <v>0</v>
      </c>
      <c r="N138" s="25">
        <v>0</v>
      </c>
      <c r="O138" s="26">
        <f t="shared" si="5"/>
        <v>14</v>
      </c>
      <c r="P138" s="103"/>
    </row>
    <row r="139" spans="1:17" x14ac:dyDescent="0.25">
      <c r="A139" s="3"/>
      <c r="B139" s="24" t="s">
        <v>232</v>
      </c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6">
        <f t="shared" si="5"/>
        <v>0</v>
      </c>
      <c r="P139" s="104"/>
    </row>
    <row r="140" spans="1:17" x14ac:dyDescent="0.25">
      <c r="A140" s="3"/>
      <c r="B140" s="24" t="s">
        <v>232</v>
      </c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6">
        <f t="shared" si="5"/>
        <v>0</v>
      </c>
      <c r="P140" s="104"/>
    </row>
    <row r="141" spans="1:17" x14ac:dyDescent="0.25">
      <c r="A141" s="3"/>
      <c r="B141" s="24" t="s">
        <v>232</v>
      </c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6">
        <f t="shared" si="5"/>
        <v>0</v>
      </c>
      <c r="P141" s="104"/>
    </row>
    <row r="142" spans="1:17" x14ac:dyDescent="0.25">
      <c r="A142" s="3"/>
      <c r="B142" s="24" t="s">
        <v>232</v>
      </c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6">
        <f t="shared" si="5"/>
        <v>0</v>
      </c>
      <c r="P142" s="104"/>
    </row>
    <row r="143" spans="1:17" x14ac:dyDescent="0.25">
      <c r="A143" s="3"/>
      <c r="B143" s="24" t="s">
        <v>232</v>
      </c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6">
        <f t="shared" si="5"/>
        <v>0</v>
      </c>
      <c r="P143" s="104"/>
    </row>
    <row r="144" spans="1:17" x14ac:dyDescent="0.25">
      <c r="A144" s="3"/>
      <c r="B144" s="24" t="s">
        <v>232</v>
      </c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6">
        <f t="shared" si="5"/>
        <v>0</v>
      </c>
      <c r="P144" s="104"/>
    </row>
    <row r="145" spans="1:17" x14ac:dyDescent="0.25">
      <c r="A145" s="3"/>
      <c r="B145" s="24" t="s">
        <v>232</v>
      </c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6">
        <f t="shared" si="5"/>
        <v>0</v>
      </c>
      <c r="P145" s="104"/>
    </row>
    <row r="146" spans="1:17" x14ac:dyDescent="0.25">
      <c r="A146" s="3"/>
      <c r="B146" s="24" t="s">
        <v>232</v>
      </c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6">
        <f t="shared" si="5"/>
        <v>0</v>
      </c>
      <c r="P146" s="104"/>
    </row>
    <row r="147" spans="1:17" x14ac:dyDescent="0.25">
      <c r="A147" s="3"/>
      <c r="B147" s="24" t="s">
        <v>232</v>
      </c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6">
        <f t="shared" si="5"/>
        <v>0</v>
      </c>
      <c r="P147" s="104"/>
    </row>
    <row r="148" spans="1:17" x14ac:dyDescent="0.25">
      <c r="A148" s="3"/>
      <c r="B148" s="24" t="s">
        <v>232</v>
      </c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6">
        <f t="shared" si="5"/>
        <v>0</v>
      </c>
      <c r="P148" s="104"/>
    </row>
    <row r="149" spans="1:17" x14ac:dyDescent="0.25">
      <c r="A149" s="3"/>
      <c r="B149" s="24" t="s">
        <v>232</v>
      </c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6">
        <f t="shared" si="5"/>
        <v>0</v>
      </c>
      <c r="P149" s="104"/>
    </row>
    <row r="150" spans="1:17" x14ac:dyDescent="0.25">
      <c r="A150" s="3"/>
      <c r="B150" s="24" t="s">
        <v>232</v>
      </c>
      <c r="C150" s="89" t="s">
        <v>37</v>
      </c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6">
        <f t="shared" si="5"/>
        <v>0</v>
      </c>
      <c r="P150" s="104"/>
    </row>
    <row r="151" spans="1:17" x14ac:dyDescent="0.25">
      <c r="A151" s="3"/>
      <c r="B151" s="24" t="s">
        <v>232</v>
      </c>
      <c r="C151" s="84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6">
        <f t="shared" si="5"/>
        <v>0</v>
      </c>
      <c r="P151" s="105"/>
    </row>
    <row r="152" spans="1:17" x14ac:dyDescent="0.25">
      <c r="A152" s="3"/>
      <c r="B152" s="378" t="s">
        <v>233</v>
      </c>
      <c r="C152" s="378"/>
      <c r="D152" s="378"/>
      <c r="E152" s="378"/>
      <c r="F152" s="378"/>
      <c r="G152" s="378"/>
      <c r="H152" s="378"/>
      <c r="I152" s="378"/>
      <c r="J152" s="378"/>
      <c r="K152" s="378"/>
      <c r="L152" s="378"/>
      <c r="M152" s="378"/>
      <c r="N152" s="378"/>
      <c r="O152" s="378"/>
      <c r="P152" s="61">
        <f>SUM(O154:O163)</f>
        <v>14</v>
      </c>
      <c r="Q152" s="87">
        <f>SUM(Q154:Q163)</f>
        <v>0</v>
      </c>
    </row>
    <row r="153" spans="1:17" x14ac:dyDescent="0.25">
      <c r="A153" s="3"/>
      <c r="B153" s="22" t="s">
        <v>0</v>
      </c>
      <c r="C153" s="23" t="s">
        <v>1</v>
      </c>
      <c r="D153" s="23" t="s">
        <v>2</v>
      </c>
      <c r="E153" s="23" t="s">
        <v>28</v>
      </c>
      <c r="F153" s="23" t="s">
        <v>3</v>
      </c>
      <c r="G153" s="23" t="s">
        <v>4</v>
      </c>
      <c r="H153" s="23" t="s">
        <v>5</v>
      </c>
      <c r="I153" s="23" t="s">
        <v>6</v>
      </c>
      <c r="J153" s="23" t="s">
        <v>7</v>
      </c>
      <c r="K153" s="23" t="s">
        <v>8</v>
      </c>
      <c r="L153" s="23" t="s">
        <v>9</v>
      </c>
      <c r="M153" s="23" t="s">
        <v>10</v>
      </c>
      <c r="N153" s="23" t="s">
        <v>11</v>
      </c>
      <c r="O153" s="23" t="s">
        <v>12</v>
      </c>
      <c r="P153" s="62" t="s">
        <v>22</v>
      </c>
      <c r="Q153" s="88" t="s">
        <v>37</v>
      </c>
    </row>
    <row r="154" spans="1:17" x14ac:dyDescent="0.25">
      <c r="A154" s="3"/>
      <c r="B154" s="24" t="s">
        <v>233</v>
      </c>
      <c r="C154" s="25" t="s">
        <v>307</v>
      </c>
      <c r="D154" s="25" t="s">
        <v>306</v>
      </c>
      <c r="E154" s="25" t="s">
        <v>125</v>
      </c>
      <c r="F154" s="25">
        <v>3</v>
      </c>
      <c r="G154" s="25">
        <v>4</v>
      </c>
      <c r="H154" s="25">
        <v>3</v>
      </c>
      <c r="I154" s="25">
        <v>4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6">
        <f t="shared" si="5"/>
        <v>14</v>
      </c>
      <c r="P154" s="103"/>
    </row>
    <row r="155" spans="1:17" x14ac:dyDescent="0.25">
      <c r="A155" s="3"/>
      <c r="B155" s="24" t="s">
        <v>233</v>
      </c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6">
        <f t="shared" si="5"/>
        <v>0</v>
      </c>
      <c r="P155" s="104"/>
    </row>
    <row r="156" spans="1:17" x14ac:dyDescent="0.25">
      <c r="A156" s="3"/>
      <c r="B156" s="24" t="s">
        <v>233</v>
      </c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6">
        <f t="shared" si="5"/>
        <v>0</v>
      </c>
      <c r="P156" s="104"/>
    </row>
    <row r="157" spans="1:17" x14ac:dyDescent="0.25">
      <c r="A157" s="3"/>
      <c r="B157" s="24" t="s">
        <v>233</v>
      </c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6">
        <f t="shared" si="5"/>
        <v>0</v>
      </c>
      <c r="P157" s="104"/>
    </row>
    <row r="158" spans="1:17" x14ac:dyDescent="0.25">
      <c r="A158" s="3"/>
      <c r="B158" s="24" t="s">
        <v>233</v>
      </c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6">
        <f t="shared" si="5"/>
        <v>0</v>
      </c>
      <c r="P158" s="104"/>
    </row>
    <row r="159" spans="1:17" x14ac:dyDescent="0.25">
      <c r="A159" s="3"/>
      <c r="B159" s="24" t="s">
        <v>233</v>
      </c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6">
        <f t="shared" si="5"/>
        <v>0</v>
      </c>
      <c r="P159" s="104"/>
    </row>
    <row r="160" spans="1:17" x14ac:dyDescent="0.25">
      <c r="A160" s="3"/>
      <c r="B160" s="24" t="s">
        <v>233</v>
      </c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6">
        <f t="shared" si="5"/>
        <v>0</v>
      </c>
      <c r="P160" s="104"/>
    </row>
    <row r="161" spans="1:17" x14ac:dyDescent="0.25">
      <c r="A161" s="3"/>
      <c r="B161" s="24" t="s">
        <v>233</v>
      </c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6">
        <f t="shared" si="5"/>
        <v>0</v>
      </c>
      <c r="P161" s="104"/>
    </row>
    <row r="162" spans="1:17" x14ac:dyDescent="0.25">
      <c r="A162" s="3"/>
      <c r="B162" s="24" t="s">
        <v>233</v>
      </c>
      <c r="C162" s="89" t="s">
        <v>37</v>
      </c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6">
        <f t="shared" si="5"/>
        <v>0</v>
      </c>
      <c r="P162" s="104"/>
    </row>
    <row r="163" spans="1:17" x14ac:dyDescent="0.25">
      <c r="A163" s="3"/>
      <c r="B163" s="24" t="s">
        <v>233</v>
      </c>
      <c r="C163" s="84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6">
        <f t="shared" si="5"/>
        <v>0</v>
      </c>
      <c r="P163" s="105"/>
    </row>
    <row r="164" spans="1:17" x14ac:dyDescent="0.25">
      <c r="A164" s="3"/>
      <c r="B164" s="378" t="s">
        <v>276</v>
      </c>
      <c r="C164" s="378"/>
      <c r="D164" s="378"/>
      <c r="E164" s="378"/>
      <c r="F164" s="378"/>
      <c r="G164" s="378"/>
      <c r="H164" s="378"/>
      <c r="I164" s="378"/>
      <c r="J164" s="378"/>
      <c r="K164" s="378"/>
      <c r="L164" s="378"/>
      <c r="M164" s="378"/>
      <c r="N164" s="378"/>
      <c r="O164" s="378"/>
      <c r="P164" s="61">
        <f>SUM(O166:O181)</f>
        <v>3</v>
      </c>
      <c r="Q164" s="87">
        <f>SUM(Q166:Q181)</f>
        <v>0</v>
      </c>
    </row>
    <row r="165" spans="1:17" x14ac:dyDescent="0.25">
      <c r="A165" s="3"/>
      <c r="B165" s="22" t="s">
        <v>0</v>
      </c>
      <c r="C165" s="23" t="s">
        <v>1</v>
      </c>
      <c r="D165" s="23" t="s">
        <v>2</v>
      </c>
      <c r="E165" s="23" t="s">
        <v>28</v>
      </c>
      <c r="F165" s="23" t="s">
        <v>3</v>
      </c>
      <c r="G165" s="23" t="s">
        <v>4</v>
      </c>
      <c r="H165" s="23" t="s">
        <v>5</v>
      </c>
      <c r="I165" s="23" t="s">
        <v>6</v>
      </c>
      <c r="J165" s="23" t="s">
        <v>7</v>
      </c>
      <c r="K165" s="23" t="s">
        <v>8</v>
      </c>
      <c r="L165" s="23" t="s">
        <v>9</v>
      </c>
      <c r="M165" s="23" t="s">
        <v>10</v>
      </c>
      <c r="N165" s="23" t="s">
        <v>11</v>
      </c>
      <c r="O165" s="23" t="s">
        <v>12</v>
      </c>
      <c r="P165" s="62" t="s">
        <v>22</v>
      </c>
      <c r="Q165" s="88" t="s">
        <v>37</v>
      </c>
    </row>
    <row r="166" spans="1:17" x14ac:dyDescent="0.25">
      <c r="A166" s="3"/>
      <c r="B166" s="24" t="s">
        <v>276</v>
      </c>
      <c r="C166" s="82"/>
      <c r="D166" s="82" t="s">
        <v>306</v>
      </c>
      <c r="E166" s="82" t="s">
        <v>125</v>
      </c>
      <c r="F166" s="82">
        <v>0</v>
      </c>
      <c r="G166" s="82">
        <v>3</v>
      </c>
      <c r="H166" s="82">
        <v>0</v>
      </c>
      <c r="I166" s="82">
        <v>0</v>
      </c>
      <c r="J166" s="82">
        <v>0</v>
      </c>
      <c r="K166" s="82">
        <v>0</v>
      </c>
      <c r="L166" s="82">
        <v>0</v>
      </c>
      <c r="M166" s="82">
        <v>0</v>
      </c>
      <c r="N166" s="82">
        <v>0</v>
      </c>
      <c r="O166" s="26">
        <f t="shared" si="5"/>
        <v>3</v>
      </c>
      <c r="P166" s="103"/>
    </row>
    <row r="167" spans="1:17" x14ac:dyDescent="0.25">
      <c r="A167" s="3"/>
      <c r="B167" s="24" t="s">
        <v>276</v>
      </c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26">
        <f t="shared" si="5"/>
        <v>0</v>
      </c>
      <c r="P167" s="104"/>
    </row>
    <row r="168" spans="1:17" x14ac:dyDescent="0.25">
      <c r="A168" s="3"/>
      <c r="B168" s="24" t="s">
        <v>276</v>
      </c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26">
        <f t="shared" si="5"/>
        <v>0</v>
      </c>
      <c r="P168" s="104"/>
    </row>
    <row r="169" spans="1:17" x14ac:dyDescent="0.25">
      <c r="A169" s="3"/>
      <c r="B169" s="24" t="s">
        <v>276</v>
      </c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26">
        <f t="shared" si="5"/>
        <v>0</v>
      </c>
      <c r="P169" s="104"/>
    </row>
    <row r="170" spans="1:17" x14ac:dyDescent="0.25">
      <c r="A170" s="3"/>
      <c r="B170" s="24" t="s">
        <v>276</v>
      </c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26">
        <f t="shared" ref="O170:O181" si="6">SUM(F170:N170)</f>
        <v>0</v>
      </c>
      <c r="P170" s="104"/>
    </row>
    <row r="171" spans="1:17" x14ac:dyDescent="0.25">
      <c r="A171" s="3"/>
      <c r="B171" s="24" t="s">
        <v>276</v>
      </c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26">
        <f t="shared" si="6"/>
        <v>0</v>
      </c>
      <c r="P171" s="104"/>
    </row>
    <row r="172" spans="1:17" x14ac:dyDescent="0.25">
      <c r="A172" s="3"/>
      <c r="B172" s="24" t="s">
        <v>276</v>
      </c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26">
        <f t="shared" si="6"/>
        <v>0</v>
      </c>
      <c r="P172" s="104"/>
    </row>
    <row r="173" spans="1:17" x14ac:dyDescent="0.25">
      <c r="A173" s="3"/>
      <c r="B173" s="24" t="s">
        <v>276</v>
      </c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26">
        <f t="shared" si="6"/>
        <v>0</v>
      </c>
      <c r="P173" s="104"/>
    </row>
    <row r="174" spans="1:17" x14ac:dyDescent="0.25">
      <c r="A174" s="3"/>
      <c r="B174" s="24" t="s">
        <v>276</v>
      </c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26">
        <f t="shared" si="6"/>
        <v>0</v>
      </c>
      <c r="P174" s="104"/>
    </row>
    <row r="175" spans="1:17" x14ac:dyDescent="0.25">
      <c r="A175" s="3"/>
      <c r="B175" s="24" t="s">
        <v>276</v>
      </c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26">
        <f t="shared" si="6"/>
        <v>0</v>
      </c>
      <c r="P175" s="104"/>
    </row>
    <row r="176" spans="1:17" x14ac:dyDescent="0.25">
      <c r="A176" s="3"/>
      <c r="B176" s="24" t="s">
        <v>276</v>
      </c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26">
        <f t="shared" si="6"/>
        <v>0</v>
      </c>
      <c r="P176" s="104"/>
    </row>
    <row r="177" spans="1:17" x14ac:dyDescent="0.25">
      <c r="A177" s="3"/>
      <c r="B177" s="24" t="s">
        <v>276</v>
      </c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26">
        <f t="shared" si="6"/>
        <v>0</v>
      </c>
      <c r="P177" s="104"/>
    </row>
    <row r="178" spans="1:17" x14ac:dyDescent="0.25">
      <c r="A178" s="3"/>
      <c r="B178" s="24" t="s">
        <v>276</v>
      </c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26">
        <f t="shared" si="6"/>
        <v>0</v>
      </c>
      <c r="P178" s="104"/>
    </row>
    <row r="179" spans="1:17" x14ac:dyDescent="0.25">
      <c r="A179" s="3"/>
      <c r="B179" s="24" t="s">
        <v>276</v>
      </c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26">
        <f t="shared" si="6"/>
        <v>0</v>
      </c>
      <c r="P179" s="104"/>
    </row>
    <row r="180" spans="1:17" x14ac:dyDescent="0.25">
      <c r="A180" s="3"/>
      <c r="B180" s="24" t="s">
        <v>276</v>
      </c>
      <c r="C180" s="89" t="s">
        <v>37</v>
      </c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26">
        <f t="shared" si="6"/>
        <v>0</v>
      </c>
      <c r="P180" s="104"/>
    </row>
    <row r="181" spans="1:17" x14ac:dyDescent="0.25">
      <c r="A181" s="3"/>
      <c r="B181" s="24" t="s">
        <v>276</v>
      </c>
      <c r="C181" s="84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26">
        <f t="shared" si="6"/>
        <v>0</v>
      </c>
      <c r="P181" s="105"/>
    </row>
    <row r="182" spans="1:17" x14ac:dyDescent="0.25">
      <c r="A182" s="3"/>
      <c r="B182" s="374" t="s">
        <v>235</v>
      </c>
      <c r="C182" s="375"/>
      <c r="D182" s="375"/>
      <c r="E182" s="375"/>
      <c r="F182" s="375"/>
      <c r="G182" s="375"/>
      <c r="H182" s="375"/>
      <c r="I182" s="375"/>
      <c r="J182" s="375"/>
      <c r="K182" s="375"/>
      <c r="L182" s="375"/>
      <c r="M182" s="375"/>
      <c r="N182" s="375"/>
      <c r="O182" s="376"/>
      <c r="P182" s="61">
        <f>SUM(O184:O197)</f>
        <v>0</v>
      </c>
      <c r="Q182" s="87">
        <f>SUM(Q184:Q197)</f>
        <v>0</v>
      </c>
    </row>
    <row r="183" spans="1:17" x14ac:dyDescent="0.25">
      <c r="A183" s="3"/>
      <c r="B183" s="22" t="s">
        <v>0</v>
      </c>
      <c r="C183" s="23" t="s">
        <v>1</v>
      </c>
      <c r="D183" s="23" t="s">
        <v>2</v>
      </c>
      <c r="E183" s="23" t="s">
        <v>28</v>
      </c>
      <c r="F183" s="23" t="s">
        <v>3</v>
      </c>
      <c r="G183" s="23" t="s">
        <v>4</v>
      </c>
      <c r="H183" s="23" t="s">
        <v>5</v>
      </c>
      <c r="I183" s="23" t="s">
        <v>6</v>
      </c>
      <c r="J183" s="23" t="s">
        <v>7</v>
      </c>
      <c r="K183" s="23" t="s">
        <v>8</v>
      </c>
      <c r="L183" s="23" t="s">
        <v>9</v>
      </c>
      <c r="M183" s="23" t="s">
        <v>10</v>
      </c>
      <c r="N183" s="23" t="s">
        <v>11</v>
      </c>
      <c r="O183" s="23" t="s">
        <v>12</v>
      </c>
      <c r="P183" s="62" t="s">
        <v>22</v>
      </c>
      <c r="Q183" s="88" t="s">
        <v>37</v>
      </c>
    </row>
    <row r="184" spans="1:17" x14ac:dyDescent="0.25">
      <c r="A184" s="3"/>
      <c r="B184" s="24" t="s">
        <v>235</v>
      </c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6">
        <f>SUM(F184:N184)</f>
        <v>0</v>
      </c>
      <c r="P184" s="103"/>
    </row>
    <row r="185" spans="1:17" x14ac:dyDescent="0.25">
      <c r="A185" s="3"/>
      <c r="B185" s="24" t="s">
        <v>235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6">
        <f>SUM(F185:N185)</f>
        <v>0</v>
      </c>
      <c r="P185" s="104"/>
    </row>
    <row r="186" spans="1:17" x14ac:dyDescent="0.25">
      <c r="A186" s="3"/>
      <c r="B186" s="24" t="s">
        <v>235</v>
      </c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6">
        <f>SUM(F186:N186)</f>
        <v>0</v>
      </c>
      <c r="P186" s="104"/>
    </row>
    <row r="187" spans="1:17" x14ac:dyDescent="0.25">
      <c r="A187" s="3"/>
      <c r="B187" s="24" t="s">
        <v>235</v>
      </c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6">
        <f>SUM(F187:N187)</f>
        <v>0</v>
      </c>
      <c r="P187" s="104"/>
    </row>
    <row r="188" spans="1:17" x14ac:dyDescent="0.25">
      <c r="A188" s="3"/>
      <c r="B188" s="24" t="s">
        <v>235</v>
      </c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6">
        <f t="shared" ref="O188:O267" si="7">SUM(F188:N188)</f>
        <v>0</v>
      </c>
      <c r="P188" s="104"/>
    </row>
    <row r="189" spans="1:17" x14ac:dyDescent="0.25">
      <c r="A189" s="3"/>
      <c r="B189" s="24" t="s">
        <v>235</v>
      </c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6">
        <f t="shared" si="7"/>
        <v>0</v>
      </c>
      <c r="P189" s="104"/>
    </row>
    <row r="190" spans="1:17" x14ac:dyDescent="0.25">
      <c r="A190" s="3"/>
      <c r="B190" s="24" t="s">
        <v>235</v>
      </c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6">
        <f t="shared" si="7"/>
        <v>0</v>
      </c>
      <c r="P190" s="104"/>
    </row>
    <row r="191" spans="1:17" x14ac:dyDescent="0.25">
      <c r="A191" s="3"/>
      <c r="B191" s="24" t="s">
        <v>235</v>
      </c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6">
        <f t="shared" si="7"/>
        <v>0</v>
      </c>
      <c r="P191" s="104"/>
    </row>
    <row r="192" spans="1:17" x14ac:dyDescent="0.25">
      <c r="A192" s="3"/>
      <c r="B192" s="24" t="s">
        <v>235</v>
      </c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6">
        <f t="shared" si="7"/>
        <v>0</v>
      </c>
      <c r="P192" s="104"/>
    </row>
    <row r="193" spans="1:17" x14ac:dyDescent="0.25">
      <c r="A193" s="3"/>
      <c r="B193" s="24" t="s">
        <v>235</v>
      </c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6">
        <f t="shared" si="7"/>
        <v>0</v>
      </c>
      <c r="P193" s="104"/>
    </row>
    <row r="194" spans="1:17" x14ac:dyDescent="0.25">
      <c r="A194" s="3"/>
      <c r="B194" s="24" t="s">
        <v>235</v>
      </c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6">
        <f t="shared" si="7"/>
        <v>0</v>
      </c>
      <c r="P194" s="104"/>
    </row>
    <row r="195" spans="1:17" x14ac:dyDescent="0.25">
      <c r="A195" s="3"/>
      <c r="B195" s="24" t="s">
        <v>235</v>
      </c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6">
        <f t="shared" si="7"/>
        <v>0</v>
      </c>
      <c r="P195" s="104"/>
    </row>
    <row r="196" spans="1:17" x14ac:dyDescent="0.25">
      <c r="A196" s="3"/>
      <c r="B196" s="24" t="s">
        <v>235</v>
      </c>
      <c r="C196" s="89" t="s">
        <v>37</v>
      </c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6">
        <f t="shared" si="7"/>
        <v>0</v>
      </c>
      <c r="P196" s="104"/>
    </row>
    <row r="197" spans="1:17" x14ac:dyDescent="0.25">
      <c r="A197" s="3"/>
      <c r="B197" s="24" t="s">
        <v>235</v>
      </c>
      <c r="C197" s="84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6">
        <f t="shared" si="7"/>
        <v>0</v>
      </c>
      <c r="P197" s="105"/>
    </row>
    <row r="198" spans="1:17" x14ac:dyDescent="0.25">
      <c r="A198" s="3"/>
      <c r="B198" s="374" t="s">
        <v>236</v>
      </c>
      <c r="C198" s="375"/>
      <c r="D198" s="375"/>
      <c r="E198" s="375"/>
      <c r="F198" s="375"/>
      <c r="G198" s="375"/>
      <c r="H198" s="375"/>
      <c r="I198" s="375"/>
      <c r="J198" s="375"/>
      <c r="K198" s="375"/>
      <c r="L198" s="375"/>
      <c r="M198" s="375"/>
      <c r="N198" s="375"/>
      <c r="O198" s="376"/>
      <c r="P198" s="61">
        <f>SUM(O200:O214)</f>
        <v>31</v>
      </c>
      <c r="Q198" s="87">
        <f>SUM(Q200:Q214)</f>
        <v>0</v>
      </c>
    </row>
    <row r="199" spans="1:17" x14ac:dyDescent="0.25">
      <c r="A199" s="3"/>
      <c r="B199" s="22" t="s">
        <v>0</v>
      </c>
      <c r="C199" s="23" t="s">
        <v>1</v>
      </c>
      <c r="D199" s="23" t="s">
        <v>2</v>
      </c>
      <c r="E199" s="23" t="s">
        <v>28</v>
      </c>
      <c r="F199" s="23" t="s">
        <v>3</v>
      </c>
      <c r="G199" s="23" t="s">
        <v>4</v>
      </c>
      <c r="H199" s="23" t="s">
        <v>5</v>
      </c>
      <c r="I199" s="23" t="s">
        <v>6</v>
      </c>
      <c r="J199" s="23" t="s">
        <v>7</v>
      </c>
      <c r="K199" s="23" t="s">
        <v>8</v>
      </c>
      <c r="L199" s="23" t="s">
        <v>9</v>
      </c>
      <c r="M199" s="23" t="s">
        <v>10</v>
      </c>
      <c r="N199" s="23" t="s">
        <v>11</v>
      </c>
      <c r="O199" s="23" t="s">
        <v>12</v>
      </c>
      <c r="P199" s="62" t="s">
        <v>22</v>
      </c>
      <c r="Q199" s="88" t="s">
        <v>37</v>
      </c>
    </row>
    <row r="200" spans="1:17" x14ac:dyDescent="0.25">
      <c r="A200" s="3"/>
      <c r="B200" s="24" t="s">
        <v>236</v>
      </c>
      <c r="C200" s="25" t="s">
        <v>308</v>
      </c>
      <c r="D200" s="25" t="s">
        <v>302</v>
      </c>
      <c r="E200" s="25" t="s">
        <v>125</v>
      </c>
      <c r="F200" s="25">
        <v>9</v>
      </c>
      <c r="G200" s="25">
        <v>7</v>
      </c>
      <c r="H200" s="25">
        <v>8</v>
      </c>
      <c r="I200" s="25">
        <v>0</v>
      </c>
      <c r="J200" s="25">
        <v>7</v>
      </c>
      <c r="K200" s="25">
        <v>0</v>
      </c>
      <c r="L200" s="25">
        <v>0</v>
      </c>
      <c r="M200" s="25">
        <v>0</v>
      </c>
      <c r="N200" s="25">
        <v>0</v>
      </c>
      <c r="O200" s="26">
        <f t="shared" si="7"/>
        <v>31</v>
      </c>
      <c r="P200" s="103"/>
    </row>
    <row r="201" spans="1:17" x14ac:dyDescent="0.25">
      <c r="A201" s="3"/>
      <c r="B201" s="24" t="s">
        <v>236</v>
      </c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6">
        <f t="shared" si="7"/>
        <v>0</v>
      </c>
      <c r="P201" s="104"/>
    </row>
    <row r="202" spans="1:17" x14ac:dyDescent="0.25">
      <c r="A202" s="3"/>
      <c r="B202" s="24" t="s">
        <v>236</v>
      </c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6">
        <f t="shared" si="7"/>
        <v>0</v>
      </c>
      <c r="P202" s="104"/>
    </row>
    <row r="203" spans="1:17" x14ac:dyDescent="0.25">
      <c r="A203" s="3"/>
      <c r="B203" s="24" t="s">
        <v>236</v>
      </c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6">
        <f t="shared" si="7"/>
        <v>0</v>
      </c>
      <c r="P203" s="104"/>
    </row>
    <row r="204" spans="1:17" x14ac:dyDescent="0.25">
      <c r="A204" s="3"/>
      <c r="B204" s="24" t="s">
        <v>236</v>
      </c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6">
        <f t="shared" si="7"/>
        <v>0</v>
      </c>
      <c r="P204" s="104"/>
    </row>
    <row r="205" spans="1:17" x14ac:dyDescent="0.25">
      <c r="A205" s="3"/>
      <c r="B205" s="24" t="s">
        <v>236</v>
      </c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6">
        <f t="shared" si="7"/>
        <v>0</v>
      </c>
      <c r="P205" s="104"/>
    </row>
    <row r="206" spans="1:17" x14ac:dyDescent="0.25">
      <c r="A206" s="3"/>
      <c r="B206" s="24" t="s">
        <v>236</v>
      </c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6">
        <f t="shared" si="7"/>
        <v>0</v>
      </c>
      <c r="P206" s="104"/>
    </row>
    <row r="207" spans="1:17" x14ac:dyDescent="0.25">
      <c r="A207" s="3"/>
      <c r="B207" s="24" t="s">
        <v>236</v>
      </c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6">
        <f t="shared" si="7"/>
        <v>0</v>
      </c>
      <c r="P207" s="104"/>
    </row>
    <row r="208" spans="1:17" x14ac:dyDescent="0.25">
      <c r="A208" s="3"/>
      <c r="B208" s="24" t="s">
        <v>236</v>
      </c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6">
        <f t="shared" si="7"/>
        <v>0</v>
      </c>
      <c r="P208" s="104"/>
    </row>
    <row r="209" spans="1:17" x14ac:dyDescent="0.25">
      <c r="A209" s="3"/>
      <c r="B209" s="24" t="s">
        <v>236</v>
      </c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6">
        <f t="shared" si="7"/>
        <v>0</v>
      </c>
      <c r="P209" s="104"/>
    </row>
    <row r="210" spans="1:17" x14ac:dyDescent="0.25">
      <c r="A210" s="3"/>
      <c r="B210" s="24" t="s">
        <v>236</v>
      </c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6">
        <f t="shared" si="7"/>
        <v>0</v>
      </c>
      <c r="P210" s="104"/>
    </row>
    <row r="211" spans="1:17" x14ac:dyDescent="0.25">
      <c r="A211" s="3"/>
      <c r="B211" s="24" t="s">
        <v>236</v>
      </c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6">
        <f>SUM(F211:N211)</f>
        <v>0</v>
      </c>
      <c r="P211" s="104"/>
    </row>
    <row r="212" spans="1:17" x14ac:dyDescent="0.25">
      <c r="A212" s="3"/>
      <c r="B212" s="24" t="s">
        <v>236</v>
      </c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6">
        <f>SUM(F212:N212)</f>
        <v>0</v>
      </c>
      <c r="P212" s="104"/>
    </row>
    <row r="213" spans="1:17" x14ac:dyDescent="0.25">
      <c r="A213" s="3"/>
      <c r="B213" s="24" t="s">
        <v>236</v>
      </c>
      <c r="C213" s="89" t="s">
        <v>37</v>
      </c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6">
        <f>SUM(F213:N213)</f>
        <v>0</v>
      </c>
      <c r="P213" s="104"/>
    </row>
    <row r="214" spans="1:17" x14ac:dyDescent="0.25">
      <c r="A214" s="3"/>
      <c r="B214" s="24" t="s">
        <v>236</v>
      </c>
      <c r="C214" s="84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6">
        <f t="shared" si="7"/>
        <v>0</v>
      </c>
      <c r="P214" s="105"/>
    </row>
    <row r="215" spans="1:17" x14ac:dyDescent="0.25">
      <c r="A215" s="3"/>
      <c r="B215" s="374" t="s">
        <v>237</v>
      </c>
      <c r="C215" s="375"/>
      <c r="D215" s="375"/>
      <c r="E215" s="375"/>
      <c r="F215" s="375"/>
      <c r="G215" s="375"/>
      <c r="H215" s="375"/>
      <c r="I215" s="375"/>
      <c r="J215" s="375"/>
      <c r="K215" s="375"/>
      <c r="L215" s="375"/>
      <c r="M215" s="375"/>
      <c r="N215" s="375"/>
      <c r="O215" s="376"/>
      <c r="P215" s="61">
        <f>SUM(O217:O232)</f>
        <v>12</v>
      </c>
      <c r="Q215" s="87">
        <f>SUM(Q217:Q232)</f>
        <v>0</v>
      </c>
    </row>
    <row r="216" spans="1:17" x14ac:dyDescent="0.25">
      <c r="A216" s="3"/>
      <c r="B216" s="22" t="s">
        <v>0</v>
      </c>
      <c r="C216" s="23" t="s">
        <v>1</v>
      </c>
      <c r="D216" s="23" t="s">
        <v>2</v>
      </c>
      <c r="E216" s="23" t="s">
        <v>28</v>
      </c>
      <c r="F216" s="23" t="s">
        <v>3</v>
      </c>
      <c r="G216" s="23" t="s">
        <v>4</v>
      </c>
      <c r="H216" s="23" t="s">
        <v>5</v>
      </c>
      <c r="I216" s="23" t="s">
        <v>6</v>
      </c>
      <c r="J216" s="23" t="s">
        <v>7</v>
      </c>
      <c r="K216" s="23" t="s">
        <v>8</v>
      </c>
      <c r="L216" s="23" t="s">
        <v>9</v>
      </c>
      <c r="M216" s="23" t="s">
        <v>10</v>
      </c>
      <c r="N216" s="23" t="s">
        <v>11</v>
      </c>
      <c r="O216" s="23" t="s">
        <v>12</v>
      </c>
      <c r="P216" s="62" t="s">
        <v>22</v>
      </c>
      <c r="Q216" s="88" t="s">
        <v>37</v>
      </c>
    </row>
    <row r="217" spans="1:17" x14ac:dyDescent="0.25">
      <c r="A217" s="3"/>
      <c r="B217" s="24" t="s">
        <v>237</v>
      </c>
      <c r="C217" s="25" t="s">
        <v>309</v>
      </c>
      <c r="D217" s="25" t="s">
        <v>310</v>
      </c>
      <c r="E217" s="25" t="s">
        <v>125</v>
      </c>
      <c r="F217" s="25">
        <v>3</v>
      </c>
      <c r="G217" s="25">
        <v>6</v>
      </c>
      <c r="H217" s="25">
        <v>0</v>
      </c>
      <c r="I217" s="25">
        <v>0</v>
      </c>
      <c r="J217" s="25">
        <v>3</v>
      </c>
      <c r="K217" s="25">
        <v>0</v>
      </c>
      <c r="L217" s="25">
        <v>0</v>
      </c>
      <c r="M217" s="25">
        <v>0</v>
      </c>
      <c r="N217" s="25">
        <v>0</v>
      </c>
      <c r="O217" s="26">
        <f t="shared" si="7"/>
        <v>12</v>
      </c>
      <c r="P217" s="103"/>
    </row>
    <row r="218" spans="1:17" x14ac:dyDescent="0.25">
      <c r="A218" s="3"/>
      <c r="B218" s="24" t="s">
        <v>237</v>
      </c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6">
        <f t="shared" si="7"/>
        <v>0</v>
      </c>
      <c r="P218" s="104"/>
    </row>
    <row r="219" spans="1:17" x14ac:dyDescent="0.25">
      <c r="A219" s="3"/>
      <c r="B219" s="24" t="s">
        <v>237</v>
      </c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6">
        <f t="shared" si="7"/>
        <v>0</v>
      </c>
      <c r="P219" s="104"/>
    </row>
    <row r="220" spans="1:17" x14ac:dyDescent="0.25">
      <c r="A220" s="3"/>
      <c r="B220" s="24" t="s">
        <v>237</v>
      </c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6">
        <f t="shared" si="7"/>
        <v>0</v>
      </c>
      <c r="P220" s="104"/>
    </row>
    <row r="221" spans="1:17" x14ac:dyDescent="0.25">
      <c r="A221" s="3"/>
      <c r="B221" s="24" t="s">
        <v>237</v>
      </c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6">
        <f t="shared" si="7"/>
        <v>0</v>
      </c>
      <c r="P221" s="104"/>
    </row>
    <row r="222" spans="1:17" x14ac:dyDescent="0.25">
      <c r="A222" s="3"/>
      <c r="B222" s="24" t="s">
        <v>237</v>
      </c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6">
        <f t="shared" si="7"/>
        <v>0</v>
      </c>
      <c r="P222" s="104"/>
    </row>
    <row r="223" spans="1:17" x14ac:dyDescent="0.25">
      <c r="A223" s="3"/>
      <c r="B223" s="24" t="s">
        <v>237</v>
      </c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6">
        <f t="shared" si="7"/>
        <v>0</v>
      </c>
      <c r="P223" s="104"/>
    </row>
    <row r="224" spans="1:17" x14ac:dyDescent="0.25">
      <c r="A224" s="3"/>
      <c r="B224" s="24" t="s">
        <v>237</v>
      </c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6">
        <f t="shared" si="7"/>
        <v>0</v>
      </c>
      <c r="P224" s="104"/>
    </row>
    <row r="225" spans="1:17" x14ac:dyDescent="0.25">
      <c r="A225" s="3"/>
      <c r="B225" s="24" t="s">
        <v>237</v>
      </c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6">
        <f t="shared" si="7"/>
        <v>0</v>
      </c>
      <c r="P225" s="104"/>
    </row>
    <row r="226" spans="1:17" x14ac:dyDescent="0.25">
      <c r="A226" s="3"/>
      <c r="B226" s="24" t="s">
        <v>237</v>
      </c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6">
        <f t="shared" si="7"/>
        <v>0</v>
      </c>
      <c r="P226" s="104"/>
    </row>
    <row r="227" spans="1:17" x14ac:dyDescent="0.25">
      <c r="A227" s="3"/>
      <c r="B227" s="24" t="s">
        <v>237</v>
      </c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6">
        <f t="shared" si="7"/>
        <v>0</v>
      </c>
      <c r="P227" s="104"/>
    </row>
    <row r="228" spans="1:17" x14ac:dyDescent="0.25">
      <c r="A228" s="3"/>
      <c r="B228" s="24" t="s">
        <v>237</v>
      </c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6">
        <f t="shared" si="7"/>
        <v>0</v>
      </c>
      <c r="P228" s="104"/>
    </row>
    <row r="229" spans="1:17" x14ac:dyDescent="0.25">
      <c r="A229" s="3"/>
      <c r="B229" s="24" t="s">
        <v>237</v>
      </c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6">
        <f t="shared" si="7"/>
        <v>0</v>
      </c>
      <c r="P229" s="104"/>
    </row>
    <row r="230" spans="1:17" x14ac:dyDescent="0.25">
      <c r="A230" s="3"/>
      <c r="B230" s="24" t="s">
        <v>237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6">
        <f t="shared" si="7"/>
        <v>0</v>
      </c>
      <c r="P230" s="104"/>
    </row>
    <row r="231" spans="1:17" x14ac:dyDescent="0.25">
      <c r="A231" s="3"/>
      <c r="B231" s="24" t="s">
        <v>237</v>
      </c>
      <c r="C231" s="89" t="s">
        <v>37</v>
      </c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6">
        <f t="shared" si="7"/>
        <v>0</v>
      </c>
      <c r="P231" s="104"/>
    </row>
    <row r="232" spans="1:17" x14ac:dyDescent="0.25">
      <c r="A232" s="3"/>
      <c r="B232" s="24" t="s">
        <v>237</v>
      </c>
      <c r="C232" s="84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6">
        <f t="shared" si="7"/>
        <v>0</v>
      </c>
      <c r="P232" s="105"/>
    </row>
    <row r="233" spans="1:17" x14ac:dyDescent="0.25">
      <c r="A233" s="3"/>
      <c r="B233" s="374" t="s">
        <v>238</v>
      </c>
      <c r="C233" s="375"/>
      <c r="D233" s="375"/>
      <c r="E233" s="375"/>
      <c r="F233" s="375"/>
      <c r="G233" s="375"/>
      <c r="H233" s="375"/>
      <c r="I233" s="375"/>
      <c r="J233" s="375"/>
      <c r="K233" s="375"/>
      <c r="L233" s="375"/>
      <c r="M233" s="375"/>
      <c r="N233" s="375"/>
      <c r="O233" s="376"/>
      <c r="P233" s="61">
        <f>SUM(O235:O253)</f>
        <v>24</v>
      </c>
      <c r="Q233" s="87">
        <f>SUM(Q235:Q253)</f>
        <v>0</v>
      </c>
    </row>
    <row r="234" spans="1:17" x14ac:dyDescent="0.25">
      <c r="A234" s="3"/>
      <c r="B234" s="22" t="s">
        <v>0</v>
      </c>
      <c r="C234" s="23" t="s">
        <v>1</v>
      </c>
      <c r="D234" s="23" t="s">
        <v>2</v>
      </c>
      <c r="E234" s="23" t="s">
        <v>28</v>
      </c>
      <c r="F234" s="23" t="s">
        <v>3</v>
      </c>
      <c r="G234" s="23" t="s">
        <v>4</v>
      </c>
      <c r="H234" s="23" t="s">
        <v>5</v>
      </c>
      <c r="I234" s="23" t="s">
        <v>6</v>
      </c>
      <c r="J234" s="23" t="s">
        <v>7</v>
      </c>
      <c r="K234" s="23" t="s">
        <v>8</v>
      </c>
      <c r="L234" s="23" t="s">
        <v>9</v>
      </c>
      <c r="M234" s="23" t="s">
        <v>10</v>
      </c>
      <c r="N234" s="23" t="s">
        <v>11</v>
      </c>
      <c r="O234" s="23" t="s">
        <v>12</v>
      </c>
      <c r="P234" s="62" t="s">
        <v>22</v>
      </c>
      <c r="Q234" s="88" t="s">
        <v>37</v>
      </c>
    </row>
    <row r="235" spans="1:17" x14ac:dyDescent="0.25">
      <c r="A235" s="3"/>
      <c r="B235" s="24" t="s">
        <v>238</v>
      </c>
      <c r="C235" s="25" t="s">
        <v>311</v>
      </c>
      <c r="D235" s="25" t="s">
        <v>306</v>
      </c>
      <c r="E235" s="25" t="s">
        <v>125</v>
      </c>
      <c r="F235" s="25">
        <v>0</v>
      </c>
      <c r="G235" s="25">
        <v>0</v>
      </c>
      <c r="H235" s="25">
        <v>3</v>
      </c>
      <c r="I235" s="25">
        <v>4</v>
      </c>
      <c r="J235" s="25">
        <v>6</v>
      </c>
      <c r="K235" s="25">
        <v>0</v>
      </c>
      <c r="L235" s="25">
        <v>0</v>
      </c>
      <c r="M235" s="25">
        <v>0</v>
      </c>
      <c r="N235" s="25">
        <v>0</v>
      </c>
      <c r="O235" s="26">
        <f t="shared" si="7"/>
        <v>13</v>
      </c>
      <c r="P235" s="103"/>
    </row>
    <row r="236" spans="1:17" x14ac:dyDescent="0.25">
      <c r="A236" s="3"/>
      <c r="B236" s="24" t="s">
        <v>238</v>
      </c>
      <c r="C236" s="25"/>
      <c r="D236" s="25" t="s">
        <v>310</v>
      </c>
      <c r="E236" s="25" t="s">
        <v>125</v>
      </c>
      <c r="F236" s="25">
        <v>4</v>
      </c>
      <c r="G236" s="25">
        <v>4</v>
      </c>
      <c r="H236" s="25">
        <v>0</v>
      </c>
      <c r="I236" s="25">
        <v>0</v>
      </c>
      <c r="J236" s="25">
        <v>3</v>
      </c>
      <c r="K236" s="25">
        <v>0</v>
      </c>
      <c r="L236" s="25">
        <v>0</v>
      </c>
      <c r="M236" s="25">
        <v>0</v>
      </c>
      <c r="N236" s="25">
        <v>0</v>
      </c>
      <c r="O236" s="26">
        <f t="shared" si="7"/>
        <v>11</v>
      </c>
      <c r="P236" s="104"/>
    </row>
    <row r="237" spans="1:17" x14ac:dyDescent="0.25">
      <c r="A237" s="3"/>
      <c r="B237" s="24" t="s">
        <v>238</v>
      </c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6">
        <f t="shared" si="7"/>
        <v>0</v>
      </c>
      <c r="P237" s="104"/>
    </row>
    <row r="238" spans="1:17" x14ac:dyDescent="0.25">
      <c r="A238" s="3"/>
      <c r="B238" s="24" t="s">
        <v>238</v>
      </c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6">
        <f t="shared" si="7"/>
        <v>0</v>
      </c>
      <c r="P238" s="104"/>
    </row>
    <row r="239" spans="1:17" x14ac:dyDescent="0.25">
      <c r="A239" s="3"/>
      <c r="B239" s="24" t="s">
        <v>238</v>
      </c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6">
        <f t="shared" si="7"/>
        <v>0</v>
      </c>
      <c r="P239" s="104"/>
    </row>
    <row r="240" spans="1:17" x14ac:dyDescent="0.25">
      <c r="A240" s="3"/>
      <c r="B240" s="24" t="s">
        <v>238</v>
      </c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6">
        <f t="shared" si="7"/>
        <v>0</v>
      </c>
      <c r="P240" s="104"/>
    </row>
    <row r="241" spans="1:17" x14ac:dyDescent="0.25">
      <c r="A241" s="3"/>
      <c r="B241" s="24" t="s">
        <v>238</v>
      </c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6">
        <f t="shared" si="7"/>
        <v>0</v>
      </c>
      <c r="P241" s="104"/>
    </row>
    <row r="242" spans="1:17" x14ac:dyDescent="0.25">
      <c r="A242" s="3"/>
      <c r="B242" s="24" t="s">
        <v>238</v>
      </c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6">
        <f t="shared" si="7"/>
        <v>0</v>
      </c>
      <c r="P242" s="104"/>
    </row>
    <row r="243" spans="1:17" x14ac:dyDescent="0.25">
      <c r="A243" s="3"/>
      <c r="B243" s="24" t="s">
        <v>238</v>
      </c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6">
        <f t="shared" si="7"/>
        <v>0</v>
      </c>
      <c r="P243" s="104"/>
    </row>
    <row r="244" spans="1:17" x14ac:dyDescent="0.25">
      <c r="A244" s="3"/>
      <c r="B244" s="24" t="s">
        <v>238</v>
      </c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6">
        <f t="shared" si="7"/>
        <v>0</v>
      </c>
      <c r="P244" s="104"/>
    </row>
    <row r="245" spans="1:17" x14ac:dyDescent="0.25">
      <c r="A245" s="3"/>
      <c r="B245" s="24" t="s">
        <v>238</v>
      </c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6">
        <f t="shared" si="7"/>
        <v>0</v>
      </c>
      <c r="P245" s="104"/>
    </row>
    <row r="246" spans="1:17" x14ac:dyDescent="0.25">
      <c r="A246" s="3"/>
      <c r="B246" s="24" t="s">
        <v>238</v>
      </c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6">
        <f t="shared" si="7"/>
        <v>0</v>
      </c>
      <c r="P246" s="104"/>
    </row>
    <row r="247" spans="1:17" x14ac:dyDescent="0.25">
      <c r="A247" s="3"/>
      <c r="B247" s="24" t="s">
        <v>238</v>
      </c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6">
        <f t="shared" si="7"/>
        <v>0</v>
      </c>
      <c r="P247" s="104"/>
    </row>
    <row r="248" spans="1:17" x14ac:dyDescent="0.25">
      <c r="A248" s="3"/>
      <c r="B248" s="24" t="s">
        <v>238</v>
      </c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6">
        <f t="shared" si="7"/>
        <v>0</v>
      </c>
      <c r="P248" s="104"/>
    </row>
    <row r="249" spans="1:17" x14ac:dyDescent="0.25">
      <c r="A249" s="3"/>
      <c r="B249" s="24" t="s">
        <v>238</v>
      </c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6">
        <f t="shared" si="7"/>
        <v>0</v>
      </c>
      <c r="P249" s="104"/>
    </row>
    <row r="250" spans="1:17" x14ac:dyDescent="0.25">
      <c r="A250" s="3"/>
      <c r="B250" s="24" t="s">
        <v>238</v>
      </c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6">
        <f t="shared" si="7"/>
        <v>0</v>
      </c>
      <c r="P250" s="104"/>
    </row>
    <row r="251" spans="1:17" x14ac:dyDescent="0.25">
      <c r="A251" s="3"/>
      <c r="B251" s="24" t="s">
        <v>238</v>
      </c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6">
        <f t="shared" si="7"/>
        <v>0</v>
      </c>
      <c r="P251" s="104"/>
    </row>
    <row r="252" spans="1:17" x14ac:dyDescent="0.25">
      <c r="A252" s="3"/>
      <c r="B252" s="24" t="s">
        <v>238</v>
      </c>
      <c r="C252" s="89" t="s">
        <v>37</v>
      </c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6">
        <f t="shared" si="7"/>
        <v>0</v>
      </c>
      <c r="P252" s="104"/>
    </row>
    <row r="253" spans="1:17" x14ac:dyDescent="0.25">
      <c r="A253" s="3"/>
      <c r="B253" s="24" t="s">
        <v>238</v>
      </c>
      <c r="C253" s="84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6">
        <f t="shared" si="7"/>
        <v>0</v>
      </c>
      <c r="P253" s="105"/>
    </row>
    <row r="254" spans="1:17" x14ac:dyDescent="0.25">
      <c r="A254" s="3"/>
      <c r="B254" s="374" t="s">
        <v>239</v>
      </c>
      <c r="C254" s="375"/>
      <c r="D254" s="375"/>
      <c r="E254" s="375"/>
      <c r="F254" s="375"/>
      <c r="G254" s="375"/>
      <c r="H254" s="375"/>
      <c r="I254" s="375"/>
      <c r="J254" s="375"/>
      <c r="K254" s="375"/>
      <c r="L254" s="375"/>
      <c r="M254" s="375"/>
      <c r="N254" s="375"/>
      <c r="O254" s="376"/>
      <c r="P254" s="61">
        <f>SUM(O256:O268)</f>
        <v>14</v>
      </c>
      <c r="Q254" s="87">
        <f>SUM(Q256:Q268)</f>
        <v>0</v>
      </c>
    </row>
    <row r="255" spans="1:17" x14ac:dyDescent="0.25">
      <c r="A255" s="3"/>
      <c r="B255" s="22" t="s">
        <v>0</v>
      </c>
      <c r="C255" s="23" t="s">
        <v>1</v>
      </c>
      <c r="D255" s="23" t="s">
        <v>2</v>
      </c>
      <c r="E255" s="23" t="s">
        <v>28</v>
      </c>
      <c r="F255" s="23" t="s">
        <v>3</v>
      </c>
      <c r="G255" s="23" t="s">
        <v>4</v>
      </c>
      <c r="H255" s="23" t="s">
        <v>5</v>
      </c>
      <c r="I255" s="23" t="s">
        <v>6</v>
      </c>
      <c r="J255" s="23" t="s">
        <v>7</v>
      </c>
      <c r="K255" s="23" t="s">
        <v>8</v>
      </c>
      <c r="L255" s="23" t="s">
        <v>9</v>
      </c>
      <c r="M255" s="23" t="s">
        <v>10</v>
      </c>
      <c r="N255" s="23" t="s">
        <v>11</v>
      </c>
      <c r="O255" s="23" t="s">
        <v>12</v>
      </c>
      <c r="P255" s="62" t="s">
        <v>22</v>
      </c>
      <c r="Q255" s="88" t="s">
        <v>37</v>
      </c>
    </row>
    <row r="256" spans="1:17" x14ac:dyDescent="0.25">
      <c r="A256" s="3"/>
      <c r="B256" s="93" t="s">
        <v>239</v>
      </c>
      <c r="C256" s="25"/>
      <c r="D256" s="25" t="s">
        <v>310</v>
      </c>
      <c r="E256" s="25" t="s">
        <v>125</v>
      </c>
      <c r="F256" s="25">
        <v>6</v>
      </c>
      <c r="G256" s="25">
        <v>5</v>
      </c>
      <c r="H256" s="25">
        <v>0</v>
      </c>
      <c r="I256" s="25">
        <v>3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6">
        <f t="shared" si="7"/>
        <v>14</v>
      </c>
      <c r="P256" s="103"/>
    </row>
    <row r="257" spans="1:17" x14ac:dyDescent="0.25">
      <c r="A257" s="3"/>
      <c r="B257" s="93" t="s">
        <v>239</v>
      </c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6">
        <f t="shared" si="7"/>
        <v>0</v>
      </c>
      <c r="P257" s="104"/>
    </row>
    <row r="258" spans="1:17" x14ac:dyDescent="0.25">
      <c r="A258" s="3"/>
      <c r="B258" s="93" t="s">
        <v>239</v>
      </c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6">
        <f t="shared" si="7"/>
        <v>0</v>
      </c>
      <c r="P258" s="104"/>
    </row>
    <row r="259" spans="1:17" x14ac:dyDescent="0.25">
      <c r="A259" s="3"/>
      <c r="B259" s="93" t="s">
        <v>239</v>
      </c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6">
        <f t="shared" si="7"/>
        <v>0</v>
      </c>
      <c r="P259" s="104"/>
    </row>
    <row r="260" spans="1:17" x14ac:dyDescent="0.25">
      <c r="A260" s="3"/>
      <c r="B260" s="93" t="s">
        <v>239</v>
      </c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6">
        <f t="shared" si="7"/>
        <v>0</v>
      </c>
      <c r="P260" s="104"/>
    </row>
    <row r="261" spans="1:17" x14ac:dyDescent="0.25">
      <c r="A261" s="3"/>
      <c r="B261" s="93" t="s">
        <v>239</v>
      </c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6">
        <f t="shared" si="7"/>
        <v>0</v>
      </c>
      <c r="P261" s="104"/>
    </row>
    <row r="262" spans="1:17" x14ac:dyDescent="0.25">
      <c r="A262" s="3"/>
      <c r="B262" s="93" t="s">
        <v>239</v>
      </c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6">
        <f t="shared" si="7"/>
        <v>0</v>
      </c>
      <c r="P262" s="104"/>
    </row>
    <row r="263" spans="1:17" x14ac:dyDescent="0.25">
      <c r="A263" s="3"/>
      <c r="B263" s="93" t="s">
        <v>239</v>
      </c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6">
        <f t="shared" si="7"/>
        <v>0</v>
      </c>
      <c r="P263" s="104"/>
    </row>
    <row r="264" spans="1:17" x14ac:dyDescent="0.25">
      <c r="A264" s="3"/>
      <c r="B264" s="93" t="s">
        <v>239</v>
      </c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6">
        <f t="shared" si="7"/>
        <v>0</v>
      </c>
      <c r="P264" s="104"/>
    </row>
    <row r="265" spans="1:17" x14ac:dyDescent="0.25">
      <c r="A265" s="3"/>
      <c r="B265" s="93" t="s">
        <v>239</v>
      </c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6">
        <f t="shared" si="7"/>
        <v>0</v>
      </c>
      <c r="P265" s="104"/>
    </row>
    <row r="266" spans="1:17" x14ac:dyDescent="0.25">
      <c r="A266" s="3"/>
      <c r="B266" s="93" t="s">
        <v>239</v>
      </c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6">
        <f t="shared" si="7"/>
        <v>0</v>
      </c>
      <c r="P266" s="104"/>
    </row>
    <row r="267" spans="1:17" x14ac:dyDescent="0.25">
      <c r="A267" s="3"/>
      <c r="B267" s="93" t="s">
        <v>239</v>
      </c>
      <c r="C267" s="89" t="s">
        <v>37</v>
      </c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6">
        <f t="shared" si="7"/>
        <v>0</v>
      </c>
      <c r="P267" s="104"/>
    </row>
    <row r="268" spans="1:17" x14ac:dyDescent="0.25">
      <c r="A268" s="3"/>
      <c r="B268" s="93" t="s">
        <v>239</v>
      </c>
      <c r="C268" s="84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6">
        <f t="shared" ref="O268:O349" si="8">SUM(F268:N268)</f>
        <v>0</v>
      </c>
      <c r="P268" s="105"/>
    </row>
    <row r="269" spans="1:17" x14ac:dyDescent="0.25">
      <c r="A269" s="3"/>
      <c r="B269" s="374" t="s">
        <v>240</v>
      </c>
      <c r="C269" s="375"/>
      <c r="D269" s="375"/>
      <c r="E269" s="375"/>
      <c r="F269" s="375"/>
      <c r="G269" s="375"/>
      <c r="H269" s="375"/>
      <c r="I269" s="375"/>
      <c r="J269" s="375"/>
      <c r="K269" s="375"/>
      <c r="L269" s="375"/>
      <c r="M269" s="375"/>
      <c r="N269" s="375"/>
      <c r="O269" s="376"/>
      <c r="P269" s="61">
        <f>SUM(O271:O292)</f>
        <v>16</v>
      </c>
      <c r="Q269" s="87">
        <f>SUM(Q271:Q292)</f>
        <v>0</v>
      </c>
    </row>
    <row r="270" spans="1:17" x14ac:dyDescent="0.25">
      <c r="A270" s="3"/>
      <c r="B270" s="22" t="s">
        <v>0</v>
      </c>
      <c r="C270" s="23" t="s">
        <v>1</v>
      </c>
      <c r="D270" s="23" t="s">
        <v>2</v>
      </c>
      <c r="E270" s="23" t="s">
        <v>28</v>
      </c>
      <c r="F270" s="23" t="s">
        <v>3</v>
      </c>
      <c r="G270" s="23" t="s">
        <v>4</v>
      </c>
      <c r="H270" s="23" t="s">
        <v>5</v>
      </c>
      <c r="I270" s="23" t="s">
        <v>6</v>
      </c>
      <c r="J270" s="23" t="s">
        <v>7</v>
      </c>
      <c r="K270" s="23" t="s">
        <v>8</v>
      </c>
      <c r="L270" s="23" t="s">
        <v>9</v>
      </c>
      <c r="M270" s="23" t="s">
        <v>10</v>
      </c>
      <c r="N270" s="23" t="s">
        <v>11</v>
      </c>
      <c r="O270" s="23" t="s">
        <v>12</v>
      </c>
      <c r="P270" s="62" t="s">
        <v>22</v>
      </c>
      <c r="Q270" s="88" t="s">
        <v>37</v>
      </c>
    </row>
    <row r="271" spans="1:17" x14ac:dyDescent="0.25">
      <c r="A271" s="3"/>
      <c r="B271" s="24" t="s">
        <v>240</v>
      </c>
      <c r="C271" s="25" t="s">
        <v>312</v>
      </c>
      <c r="D271" s="25" t="s">
        <v>214</v>
      </c>
      <c r="E271" s="25" t="s">
        <v>125</v>
      </c>
      <c r="F271" s="25">
        <v>0</v>
      </c>
      <c r="G271" s="25">
        <v>4</v>
      </c>
      <c r="H271" s="25">
        <v>6</v>
      </c>
      <c r="I271" s="25">
        <v>0</v>
      </c>
      <c r="J271" s="25">
        <v>6</v>
      </c>
      <c r="K271" s="25">
        <v>0</v>
      </c>
      <c r="L271" s="25">
        <v>0</v>
      </c>
      <c r="M271" s="25">
        <v>0</v>
      </c>
      <c r="N271" s="25">
        <v>0</v>
      </c>
      <c r="O271" s="26">
        <f t="shared" si="8"/>
        <v>16</v>
      </c>
      <c r="P271" s="103"/>
    </row>
    <row r="272" spans="1:17" x14ac:dyDescent="0.25">
      <c r="A272" s="3"/>
      <c r="B272" s="24" t="s">
        <v>240</v>
      </c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6">
        <f t="shared" si="8"/>
        <v>0</v>
      </c>
      <c r="P272" s="104"/>
    </row>
    <row r="273" spans="1:16" x14ac:dyDescent="0.25">
      <c r="A273" s="3"/>
      <c r="B273" s="24" t="s">
        <v>240</v>
      </c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6">
        <f t="shared" si="8"/>
        <v>0</v>
      </c>
      <c r="P273" s="104"/>
    </row>
    <row r="274" spans="1:16" x14ac:dyDescent="0.25">
      <c r="A274" s="3"/>
      <c r="B274" s="24" t="s">
        <v>240</v>
      </c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6">
        <f t="shared" si="8"/>
        <v>0</v>
      </c>
      <c r="P274" s="104"/>
    </row>
    <row r="275" spans="1:16" x14ac:dyDescent="0.25">
      <c r="A275" s="3"/>
      <c r="B275" s="24" t="s">
        <v>240</v>
      </c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6">
        <f t="shared" si="8"/>
        <v>0</v>
      </c>
      <c r="P275" s="104"/>
    </row>
    <row r="276" spans="1:16" x14ac:dyDescent="0.25">
      <c r="A276" s="3"/>
      <c r="B276" s="24" t="s">
        <v>240</v>
      </c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6">
        <f t="shared" si="8"/>
        <v>0</v>
      </c>
      <c r="P276" s="104"/>
    </row>
    <row r="277" spans="1:16" x14ac:dyDescent="0.25">
      <c r="A277" s="3"/>
      <c r="B277" s="24" t="s">
        <v>240</v>
      </c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6">
        <f t="shared" si="8"/>
        <v>0</v>
      </c>
      <c r="P277" s="104"/>
    </row>
    <row r="278" spans="1:16" x14ac:dyDescent="0.25">
      <c r="A278" s="3"/>
      <c r="B278" s="24" t="s">
        <v>240</v>
      </c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6">
        <f t="shared" si="8"/>
        <v>0</v>
      </c>
      <c r="P278" s="104"/>
    </row>
    <row r="279" spans="1:16" x14ac:dyDescent="0.25">
      <c r="A279" s="3"/>
      <c r="B279" s="24" t="s">
        <v>240</v>
      </c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6">
        <f t="shared" si="8"/>
        <v>0</v>
      </c>
      <c r="P279" s="104"/>
    </row>
    <row r="280" spans="1:16" x14ac:dyDescent="0.25">
      <c r="A280" s="3"/>
      <c r="B280" s="24" t="s">
        <v>240</v>
      </c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6">
        <f t="shared" si="8"/>
        <v>0</v>
      </c>
      <c r="P280" s="104"/>
    </row>
    <row r="281" spans="1:16" x14ac:dyDescent="0.25">
      <c r="A281" s="3"/>
      <c r="B281" s="24" t="s">
        <v>240</v>
      </c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6">
        <f t="shared" si="8"/>
        <v>0</v>
      </c>
      <c r="P281" s="104"/>
    </row>
    <row r="282" spans="1:16" x14ac:dyDescent="0.25">
      <c r="A282" s="3"/>
      <c r="B282" s="24" t="s">
        <v>240</v>
      </c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6">
        <f t="shared" si="8"/>
        <v>0</v>
      </c>
      <c r="P282" s="104"/>
    </row>
    <row r="283" spans="1:16" x14ac:dyDescent="0.25">
      <c r="A283" s="3"/>
      <c r="B283" s="24" t="s">
        <v>240</v>
      </c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6">
        <f t="shared" si="8"/>
        <v>0</v>
      </c>
      <c r="P283" s="104"/>
    </row>
    <row r="284" spans="1:16" x14ac:dyDescent="0.25">
      <c r="A284" s="3"/>
      <c r="B284" s="24" t="s">
        <v>240</v>
      </c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6">
        <f t="shared" si="8"/>
        <v>0</v>
      </c>
      <c r="P284" s="104"/>
    </row>
    <row r="285" spans="1:16" x14ac:dyDescent="0.25">
      <c r="A285" s="3"/>
      <c r="B285" s="24" t="s">
        <v>240</v>
      </c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6">
        <f t="shared" si="8"/>
        <v>0</v>
      </c>
      <c r="P285" s="104"/>
    </row>
    <row r="286" spans="1:16" x14ac:dyDescent="0.25">
      <c r="A286" s="3"/>
      <c r="B286" s="24" t="s">
        <v>240</v>
      </c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6">
        <f t="shared" si="8"/>
        <v>0</v>
      </c>
      <c r="P286" s="104"/>
    </row>
    <row r="287" spans="1:16" x14ac:dyDescent="0.25">
      <c r="A287" s="3"/>
      <c r="B287" s="24" t="s">
        <v>240</v>
      </c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6">
        <f t="shared" si="8"/>
        <v>0</v>
      </c>
      <c r="P287" s="104"/>
    </row>
    <row r="288" spans="1:16" x14ac:dyDescent="0.25">
      <c r="A288" s="3"/>
      <c r="B288" s="24" t="s">
        <v>240</v>
      </c>
      <c r="C288" s="82"/>
      <c r="D288" s="82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6">
        <f t="shared" si="8"/>
        <v>0</v>
      </c>
      <c r="P288" s="104"/>
    </row>
    <row r="289" spans="1:17" x14ac:dyDescent="0.25">
      <c r="A289" s="3"/>
      <c r="B289" s="24" t="s">
        <v>240</v>
      </c>
      <c r="C289" s="82"/>
      <c r="D289" s="82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6">
        <f t="shared" si="8"/>
        <v>0</v>
      </c>
      <c r="P289" s="104"/>
    </row>
    <row r="290" spans="1:17" x14ac:dyDescent="0.25">
      <c r="A290" s="3"/>
      <c r="B290" s="24" t="s">
        <v>240</v>
      </c>
      <c r="C290" s="82"/>
      <c r="D290" s="82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6">
        <f t="shared" si="8"/>
        <v>0</v>
      </c>
      <c r="P290" s="104"/>
    </row>
    <row r="291" spans="1:17" x14ac:dyDescent="0.25">
      <c r="A291" s="3"/>
      <c r="B291" s="24" t="s">
        <v>240</v>
      </c>
      <c r="C291" s="89" t="s">
        <v>37</v>
      </c>
      <c r="D291" s="82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6">
        <f t="shared" si="8"/>
        <v>0</v>
      </c>
      <c r="P291" s="104"/>
    </row>
    <row r="292" spans="1:17" x14ac:dyDescent="0.25">
      <c r="A292" s="3"/>
      <c r="B292" s="24" t="s">
        <v>240</v>
      </c>
      <c r="C292" s="84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6">
        <f t="shared" si="8"/>
        <v>0</v>
      </c>
      <c r="P292" s="105"/>
    </row>
    <row r="293" spans="1:17" x14ac:dyDescent="0.25">
      <c r="A293" s="3"/>
      <c r="B293" s="374" t="s">
        <v>241</v>
      </c>
      <c r="C293" s="375"/>
      <c r="D293" s="375"/>
      <c r="E293" s="375"/>
      <c r="F293" s="375"/>
      <c r="G293" s="375"/>
      <c r="H293" s="375"/>
      <c r="I293" s="375"/>
      <c r="J293" s="375"/>
      <c r="K293" s="375"/>
      <c r="L293" s="375"/>
      <c r="M293" s="375"/>
      <c r="N293" s="375"/>
      <c r="O293" s="376"/>
      <c r="P293" s="61">
        <f>SUM(O295:O304)</f>
        <v>18</v>
      </c>
      <c r="Q293" s="87">
        <f>SUM(Q295:Q304)</f>
        <v>0</v>
      </c>
    </row>
    <row r="294" spans="1:17" x14ac:dyDescent="0.25">
      <c r="A294" s="3"/>
      <c r="B294" s="22" t="s">
        <v>0</v>
      </c>
      <c r="C294" s="23" t="s">
        <v>1</v>
      </c>
      <c r="D294" s="23" t="s">
        <v>2</v>
      </c>
      <c r="E294" s="23" t="s">
        <v>28</v>
      </c>
      <c r="F294" s="23" t="s">
        <v>3</v>
      </c>
      <c r="G294" s="23" t="s">
        <v>4</v>
      </c>
      <c r="H294" s="23" t="s">
        <v>5</v>
      </c>
      <c r="I294" s="23" t="s">
        <v>6</v>
      </c>
      <c r="J294" s="23" t="s">
        <v>7</v>
      </c>
      <c r="K294" s="23" t="s">
        <v>8</v>
      </c>
      <c r="L294" s="23" t="s">
        <v>9</v>
      </c>
      <c r="M294" s="23" t="s">
        <v>10</v>
      </c>
      <c r="N294" s="23" t="s">
        <v>11</v>
      </c>
      <c r="O294" s="23" t="s">
        <v>12</v>
      </c>
      <c r="P294" s="62" t="s">
        <v>22</v>
      </c>
      <c r="Q294" s="88" t="s">
        <v>37</v>
      </c>
    </row>
    <row r="295" spans="1:17" x14ac:dyDescent="0.25">
      <c r="A295" s="3"/>
      <c r="B295" s="24" t="s">
        <v>241</v>
      </c>
      <c r="C295" s="25"/>
      <c r="D295" s="25" t="s">
        <v>306</v>
      </c>
      <c r="E295" s="25" t="s">
        <v>125</v>
      </c>
      <c r="F295" s="25">
        <v>4</v>
      </c>
      <c r="G295" s="25">
        <v>0</v>
      </c>
      <c r="H295" s="25">
        <v>5</v>
      </c>
      <c r="I295" s="25">
        <v>6</v>
      </c>
      <c r="J295" s="25">
        <v>0</v>
      </c>
      <c r="K295" s="25">
        <v>3</v>
      </c>
      <c r="L295" s="25">
        <v>0</v>
      </c>
      <c r="M295" s="25">
        <v>0</v>
      </c>
      <c r="N295" s="25">
        <v>0</v>
      </c>
      <c r="O295" s="26">
        <f t="shared" si="8"/>
        <v>18</v>
      </c>
      <c r="P295" s="103"/>
    </row>
    <row r="296" spans="1:17" x14ac:dyDescent="0.25">
      <c r="A296" s="3"/>
      <c r="B296" s="24" t="s">
        <v>241</v>
      </c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6">
        <f t="shared" si="8"/>
        <v>0</v>
      </c>
      <c r="P296" s="104"/>
    </row>
    <row r="297" spans="1:17" x14ac:dyDescent="0.25">
      <c r="A297" s="3"/>
      <c r="B297" s="24" t="s">
        <v>241</v>
      </c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6">
        <f t="shared" si="8"/>
        <v>0</v>
      </c>
      <c r="P297" s="104"/>
    </row>
    <row r="298" spans="1:17" x14ac:dyDescent="0.25">
      <c r="A298" s="3"/>
      <c r="B298" s="24" t="s">
        <v>241</v>
      </c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6">
        <f t="shared" si="8"/>
        <v>0</v>
      </c>
      <c r="P298" s="104"/>
    </row>
    <row r="299" spans="1:17" x14ac:dyDescent="0.25">
      <c r="A299" s="3"/>
      <c r="B299" s="24" t="s">
        <v>241</v>
      </c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6">
        <f t="shared" si="8"/>
        <v>0</v>
      </c>
      <c r="P299" s="104"/>
    </row>
    <row r="300" spans="1:17" x14ac:dyDescent="0.25">
      <c r="A300" s="3"/>
      <c r="B300" s="24" t="s">
        <v>241</v>
      </c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6">
        <f t="shared" si="8"/>
        <v>0</v>
      </c>
      <c r="P300" s="104"/>
    </row>
    <row r="301" spans="1:17" x14ac:dyDescent="0.25">
      <c r="A301" s="3"/>
      <c r="B301" s="24" t="s">
        <v>241</v>
      </c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6">
        <f t="shared" si="8"/>
        <v>0</v>
      </c>
      <c r="P301" s="104"/>
    </row>
    <row r="302" spans="1:17" x14ac:dyDescent="0.25">
      <c r="A302" s="3"/>
      <c r="B302" s="24" t="s">
        <v>241</v>
      </c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6">
        <f t="shared" si="8"/>
        <v>0</v>
      </c>
      <c r="P302" s="104"/>
    </row>
    <row r="303" spans="1:17" x14ac:dyDescent="0.25">
      <c r="A303" s="3"/>
      <c r="B303" s="24" t="s">
        <v>241</v>
      </c>
      <c r="C303" s="89" t="s">
        <v>37</v>
      </c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6">
        <f t="shared" si="8"/>
        <v>0</v>
      </c>
      <c r="P303" s="104"/>
    </row>
    <row r="304" spans="1:17" x14ac:dyDescent="0.25">
      <c r="A304" s="3"/>
      <c r="B304" s="24" t="s">
        <v>241</v>
      </c>
      <c r="C304" s="84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6">
        <f t="shared" si="8"/>
        <v>0</v>
      </c>
      <c r="P304" s="105"/>
    </row>
    <row r="305" spans="1:17" x14ac:dyDescent="0.25">
      <c r="A305" s="3"/>
      <c r="B305" s="374" t="s">
        <v>242</v>
      </c>
      <c r="C305" s="375"/>
      <c r="D305" s="375"/>
      <c r="E305" s="375"/>
      <c r="F305" s="375"/>
      <c r="G305" s="375"/>
      <c r="H305" s="375"/>
      <c r="I305" s="375"/>
      <c r="J305" s="375"/>
      <c r="K305" s="375"/>
      <c r="L305" s="375"/>
      <c r="M305" s="375"/>
      <c r="N305" s="375"/>
      <c r="O305" s="376"/>
      <c r="P305" s="61">
        <f>SUM(O307:O326)</f>
        <v>0</v>
      </c>
      <c r="Q305" s="87">
        <f>SUM(Q307:Q326)</f>
        <v>0</v>
      </c>
    </row>
    <row r="306" spans="1:17" x14ac:dyDescent="0.25">
      <c r="A306" s="3"/>
      <c r="B306" s="22" t="s">
        <v>0</v>
      </c>
      <c r="C306" s="23" t="s">
        <v>1</v>
      </c>
      <c r="D306" s="23" t="s">
        <v>2</v>
      </c>
      <c r="E306" s="23" t="s">
        <v>28</v>
      </c>
      <c r="F306" s="23" t="s">
        <v>3</v>
      </c>
      <c r="G306" s="23" t="s">
        <v>4</v>
      </c>
      <c r="H306" s="23" t="s">
        <v>5</v>
      </c>
      <c r="I306" s="23" t="s">
        <v>6</v>
      </c>
      <c r="J306" s="23" t="s">
        <v>7</v>
      </c>
      <c r="K306" s="23" t="s">
        <v>8</v>
      </c>
      <c r="L306" s="23" t="s">
        <v>9</v>
      </c>
      <c r="M306" s="23" t="s">
        <v>10</v>
      </c>
      <c r="N306" s="23" t="s">
        <v>11</v>
      </c>
      <c r="O306" s="23" t="s">
        <v>12</v>
      </c>
      <c r="P306" s="62" t="s">
        <v>22</v>
      </c>
      <c r="Q306" s="88" t="s">
        <v>37</v>
      </c>
    </row>
    <row r="307" spans="1:17" x14ac:dyDescent="0.25">
      <c r="A307" s="3"/>
      <c r="B307" s="24" t="s">
        <v>242</v>
      </c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6">
        <f t="shared" si="8"/>
        <v>0</v>
      </c>
      <c r="P307" s="103"/>
    </row>
    <row r="308" spans="1:17" x14ac:dyDescent="0.25">
      <c r="A308" s="3"/>
      <c r="B308" s="24" t="s">
        <v>242</v>
      </c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6">
        <f t="shared" si="8"/>
        <v>0</v>
      </c>
      <c r="P308" s="104"/>
    </row>
    <row r="309" spans="1:17" x14ac:dyDescent="0.25">
      <c r="A309" s="3"/>
      <c r="B309" s="24" t="s">
        <v>242</v>
      </c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6">
        <f t="shared" si="8"/>
        <v>0</v>
      </c>
      <c r="P309" s="104"/>
    </row>
    <row r="310" spans="1:17" x14ac:dyDescent="0.25">
      <c r="A310" s="3"/>
      <c r="B310" s="24" t="s">
        <v>242</v>
      </c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6">
        <f t="shared" si="8"/>
        <v>0</v>
      </c>
      <c r="P310" s="104"/>
    </row>
    <row r="311" spans="1:17" x14ac:dyDescent="0.25">
      <c r="A311" s="3"/>
      <c r="B311" s="24" t="s">
        <v>242</v>
      </c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6">
        <f t="shared" si="8"/>
        <v>0</v>
      </c>
      <c r="P311" s="104"/>
    </row>
    <row r="312" spans="1:17" x14ac:dyDescent="0.25">
      <c r="A312" s="3"/>
      <c r="B312" s="24" t="s">
        <v>242</v>
      </c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6">
        <f t="shared" si="8"/>
        <v>0</v>
      </c>
      <c r="P312" s="104"/>
    </row>
    <row r="313" spans="1:17" x14ac:dyDescent="0.25">
      <c r="A313" s="3"/>
      <c r="B313" s="24" t="s">
        <v>242</v>
      </c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6">
        <f t="shared" si="8"/>
        <v>0</v>
      </c>
      <c r="P313" s="104"/>
    </row>
    <row r="314" spans="1:17" x14ac:dyDescent="0.25">
      <c r="A314" s="3"/>
      <c r="B314" s="24" t="s">
        <v>242</v>
      </c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6">
        <f t="shared" si="8"/>
        <v>0</v>
      </c>
      <c r="P314" s="104"/>
    </row>
    <row r="315" spans="1:17" x14ac:dyDescent="0.25">
      <c r="A315" s="3"/>
      <c r="B315" s="24" t="s">
        <v>242</v>
      </c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6">
        <f t="shared" si="8"/>
        <v>0</v>
      </c>
      <c r="P315" s="104"/>
    </row>
    <row r="316" spans="1:17" x14ac:dyDescent="0.25">
      <c r="A316" s="3"/>
      <c r="B316" s="24" t="s">
        <v>242</v>
      </c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6">
        <f t="shared" si="8"/>
        <v>0</v>
      </c>
      <c r="P316" s="104"/>
    </row>
    <row r="317" spans="1:17" x14ac:dyDescent="0.25">
      <c r="A317" s="3"/>
      <c r="B317" s="24" t="s">
        <v>242</v>
      </c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6">
        <f t="shared" si="8"/>
        <v>0</v>
      </c>
      <c r="P317" s="104"/>
    </row>
    <row r="318" spans="1:17" x14ac:dyDescent="0.25">
      <c r="A318" s="3"/>
      <c r="B318" s="24" t="s">
        <v>242</v>
      </c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6">
        <f t="shared" si="8"/>
        <v>0</v>
      </c>
      <c r="P318" s="104"/>
    </row>
    <row r="319" spans="1:17" x14ac:dyDescent="0.25">
      <c r="A319" s="3"/>
      <c r="B319" s="24" t="s">
        <v>242</v>
      </c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6">
        <f t="shared" si="8"/>
        <v>0</v>
      </c>
      <c r="P319" s="104"/>
    </row>
    <row r="320" spans="1:17" x14ac:dyDescent="0.25">
      <c r="A320" s="3"/>
      <c r="B320" s="24" t="s">
        <v>242</v>
      </c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6">
        <f t="shared" si="8"/>
        <v>0</v>
      </c>
      <c r="P320" s="104"/>
    </row>
    <row r="321" spans="1:17" x14ac:dyDescent="0.25">
      <c r="A321" s="3"/>
      <c r="B321" s="24" t="s">
        <v>242</v>
      </c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6">
        <f t="shared" si="8"/>
        <v>0</v>
      </c>
      <c r="P321" s="104"/>
    </row>
    <row r="322" spans="1:17" x14ac:dyDescent="0.25">
      <c r="A322" s="3"/>
      <c r="B322" s="24" t="s">
        <v>242</v>
      </c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6">
        <f t="shared" si="8"/>
        <v>0</v>
      </c>
      <c r="P322" s="104"/>
    </row>
    <row r="323" spans="1:17" x14ac:dyDescent="0.25">
      <c r="A323" s="3"/>
      <c r="B323" s="24" t="s">
        <v>242</v>
      </c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6">
        <f t="shared" si="8"/>
        <v>0</v>
      </c>
      <c r="P323" s="104"/>
    </row>
    <row r="324" spans="1:17" x14ac:dyDescent="0.25">
      <c r="A324" s="3"/>
      <c r="B324" s="24" t="s">
        <v>242</v>
      </c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6">
        <f t="shared" si="8"/>
        <v>0</v>
      </c>
      <c r="P324" s="104"/>
    </row>
    <row r="325" spans="1:17" x14ac:dyDescent="0.25">
      <c r="A325" s="3"/>
      <c r="B325" s="24" t="s">
        <v>242</v>
      </c>
      <c r="C325" s="89" t="s">
        <v>37</v>
      </c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6">
        <f t="shared" si="8"/>
        <v>0</v>
      </c>
      <c r="P325" s="104"/>
    </row>
    <row r="326" spans="1:17" x14ac:dyDescent="0.25">
      <c r="A326" s="3"/>
      <c r="B326" s="24" t="s">
        <v>242</v>
      </c>
      <c r="C326" s="84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6">
        <f t="shared" si="8"/>
        <v>0</v>
      </c>
      <c r="P326" s="105"/>
    </row>
    <row r="327" spans="1:17" x14ac:dyDescent="0.25">
      <c r="A327" s="3"/>
      <c r="B327" s="374" t="s">
        <v>243</v>
      </c>
      <c r="C327" s="375"/>
      <c r="D327" s="375"/>
      <c r="E327" s="375"/>
      <c r="F327" s="375"/>
      <c r="G327" s="375"/>
      <c r="H327" s="375"/>
      <c r="I327" s="375"/>
      <c r="J327" s="375"/>
      <c r="K327" s="375"/>
      <c r="L327" s="375"/>
      <c r="M327" s="375"/>
      <c r="N327" s="375"/>
      <c r="O327" s="376"/>
      <c r="P327" s="61">
        <f>SUM(O329:O347)</f>
        <v>20</v>
      </c>
      <c r="Q327" s="87">
        <f>SUM(Q329:Q349)</f>
        <v>0</v>
      </c>
    </row>
    <row r="328" spans="1:17" x14ac:dyDescent="0.25">
      <c r="A328" s="3"/>
      <c r="B328" s="22" t="s">
        <v>0</v>
      </c>
      <c r="C328" s="23" t="s">
        <v>1</v>
      </c>
      <c r="D328" s="23" t="s">
        <v>2</v>
      </c>
      <c r="E328" s="23" t="s">
        <v>28</v>
      </c>
      <c r="F328" s="23" t="s">
        <v>3</v>
      </c>
      <c r="G328" s="23" t="s">
        <v>4</v>
      </c>
      <c r="H328" s="23" t="s">
        <v>5</v>
      </c>
      <c r="I328" s="23" t="s">
        <v>6</v>
      </c>
      <c r="J328" s="23" t="s">
        <v>7</v>
      </c>
      <c r="K328" s="23" t="s">
        <v>8</v>
      </c>
      <c r="L328" s="23" t="s">
        <v>9</v>
      </c>
      <c r="M328" s="23" t="s">
        <v>10</v>
      </c>
      <c r="N328" s="23" t="s">
        <v>11</v>
      </c>
      <c r="O328" s="23" t="s">
        <v>12</v>
      </c>
      <c r="P328" s="62" t="s">
        <v>22</v>
      </c>
      <c r="Q328" s="88" t="s">
        <v>37</v>
      </c>
    </row>
    <row r="329" spans="1:17" x14ac:dyDescent="0.25">
      <c r="A329" s="3"/>
      <c r="B329" s="24" t="s">
        <v>243</v>
      </c>
      <c r="C329" s="25"/>
      <c r="D329" s="25" t="s">
        <v>306</v>
      </c>
      <c r="E329" s="25" t="s">
        <v>125</v>
      </c>
      <c r="F329" s="25">
        <v>0</v>
      </c>
      <c r="G329" s="25">
        <v>3</v>
      </c>
      <c r="H329" s="25">
        <v>4</v>
      </c>
      <c r="I329" s="25">
        <v>5</v>
      </c>
      <c r="J329" s="25">
        <v>4</v>
      </c>
      <c r="K329" s="25">
        <v>4</v>
      </c>
      <c r="L329" s="25">
        <v>0</v>
      </c>
      <c r="M329" s="25">
        <v>0</v>
      </c>
      <c r="N329" s="25">
        <v>0</v>
      </c>
      <c r="O329" s="26">
        <f t="shared" si="8"/>
        <v>20</v>
      </c>
      <c r="P329" s="106"/>
    </row>
    <row r="330" spans="1:17" x14ac:dyDescent="0.25">
      <c r="A330" s="3"/>
      <c r="B330" s="24" t="s">
        <v>277</v>
      </c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6">
        <f t="shared" si="8"/>
        <v>0</v>
      </c>
      <c r="P330" s="107"/>
    </row>
    <row r="331" spans="1:17" x14ac:dyDescent="0.25">
      <c r="A331" s="3"/>
      <c r="B331" s="24" t="s">
        <v>277</v>
      </c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6">
        <f t="shared" si="8"/>
        <v>0</v>
      </c>
      <c r="P331" s="107"/>
    </row>
    <row r="332" spans="1:17" x14ac:dyDescent="0.25">
      <c r="A332" s="3"/>
      <c r="B332" s="24" t="s">
        <v>277</v>
      </c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6">
        <f t="shared" si="8"/>
        <v>0</v>
      </c>
      <c r="P332" s="107"/>
    </row>
    <row r="333" spans="1:17" x14ac:dyDescent="0.25">
      <c r="A333" s="3"/>
      <c r="B333" s="24" t="s">
        <v>277</v>
      </c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6">
        <f t="shared" si="8"/>
        <v>0</v>
      </c>
      <c r="P333" s="107"/>
    </row>
    <row r="334" spans="1:17" x14ac:dyDescent="0.25">
      <c r="A334" s="3"/>
      <c r="B334" s="24" t="s">
        <v>277</v>
      </c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6">
        <f t="shared" si="8"/>
        <v>0</v>
      </c>
      <c r="P334" s="107"/>
    </row>
    <row r="335" spans="1:17" x14ac:dyDescent="0.25">
      <c r="A335" s="3"/>
      <c r="B335" s="24" t="s">
        <v>277</v>
      </c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6">
        <f t="shared" si="8"/>
        <v>0</v>
      </c>
      <c r="P335" s="107"/>
    </row>
    <row r="336" spans="1:17" x14ac:dyDescent="0.25">
      <c r="A336" s="3"/>
      <c r="B336" s="24" t="s">
        <v>277</v>
      </c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6">
        <f t="shared" si="8"/>
        <v>0</v>
      </c>
      <c r="P336" s="107"/>
    </row>
    <row r="337" spans="1:17" x14ac:dyDescent="0.25">
      <c r="A337" s="3"/>
      <c r="B337" s="24" t="s">
        <v>277</v>
      </c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6">
        <f t="shared" si="8"/>
        <v>0</v>
      </c>
      <c r="P337" s="107"/>
    </row>
    <row r="338" spans="1:17" x14ac:dyDescent="0.25">
      <c r="A338" s="3"/>
      <c r="B338" s="24" t="s">
        <v>277</v>
      </c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6">
        <f t="shared" si="8"/>
        <v>0</v>
      </c>
      <c r="P338" s="107"/>
    </row>
    <row r="339" spans="1:17" x14ac:dyDescent="0.25">
      <c r="A339" s="3"/>
      <c r="B339" s="24" t="s">
        <v>277</v>
      </c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6">
        <f t="shared" si="8"/>
        <v>0</v>
      </c>
      <c r="P339" s="107"/>
    </row>
    <row r="340" spans="1:17" x14ac:dyDescent="0.25">
      <c r="A340" s="3"/>
      <c r="B340" s="24" t="s">
        <v>277</v>
      </c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6">
        <f t="shared" si="8"/>
        <v>0</v>
      </c>
      <c r="P340" s="107"/>
    </row>
    <row r="341" spans="1:17" x14ac:dyDescent="0.25">
      <c r="A341" s="3"/>
      <c r="B341" s="24" t="s">
        <v>277</v>
      </c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6">
        <f t="shared" si="8"/>
        <v>0</v>
      </c>
      <c r="P341" s="107"/>
    </row>
    <row r="342" spans="1:17" x14ac:dyDescent="0.25">
      <c r="A342" s="3"/>
      <c r="B342" s="24" t="s">
        <v>277</v>
      </c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6">
        <f t="shared" si="8"/>
        <v>0</v>
      </c>
      <c r="P342" s="107"/>
    </row>
    <row r="343" spans="1:17" x14ac:dyDescent="0.25">
      <c r="A343" s="3"/>
      <c r="B343" s="24" t="s">
        <v>277</v>
      </c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6">
        <f t="shared" si="8"/>
        <v>0</v>
      </c>
      <c r="P343" s="107"/>
    </row>
    <row r="344" spans="1:17" x14ac:dyDescent="0.25">
      <c r="A344" s="3"/>
      <c r="B344" s="24" t="s">
        <v>277</v>
      </c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6">
        <f t="shared" si="8"/>
        <v>0</v>
      </c>
      <c r="P344" s="107"/>
    </row>
    <row r="345" spans="1:17" x14ac:dyDescent="0.25">
      <c r="A345" s="3"/>
      <c r="B345" s="24" t="s">
        <v>277</v>
      </c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6">
        <f t="shared" si="8"/>
        <v>0</v>
      </c>
      <c r="P345" s="107"/>
    </row>
    <row r="346" spans="1:17" x14ac:dyDescent="0.25">
      <c r="A346" s="3"/>
      <c r="B346" s="24" t="s">
        <v>277</v>
      </c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6">
        <f t="shared" si="8"/>
        <v>0</v>
      </c>
      <c r="P346" s="107"/>
    </row>
    <row r="347" spans="1:17" x14ac:dyDescent="0.25">
      <c r="A347" s="3"/>
      <c r="B347" s="24" t="s">
        <v>277</v>
      </c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6">
        <f t="shared" si="8"/>
        <v>0</v>
      </c>
      <c r="P347" s="107"/>
    </row>
    <row r="348" spans="1:17" x14ac:dyDescent="0.25">
      <c r="A348" s="3"/>
      <c r="B348" s="24" t="s">
        <v>277</v>
      </c>
      <c r="C348" s="89" t="s">
        <v>37</v>
      </c>
      <c r="D348" s="25"/>
      <c r="E348" s="25"/>
      <c r="F348" s="85"/>
      <c r="G348" s="85"/>
      <c r="H348" s="85"/>
      <c r="I348" s="85"/>
      <c r="J348" s="85"/>
      <c r="K348" s="85"/>
      <c r="L348" s="85"/>
      <c r="M348" s="85"/>
      <c r="N348" s="85"/>
      <c r="O348" s="26">
        <f t="shared" si="8"/>
        <v>0</v>
      </c>
      <c r="P348" s="107"/>
    </row>
    <row r="349" spans="1:17" x14ac:dyDescent="0.25">
      <c r="A349" s="3"/>
      <c r="B349" s="24" t="s">
        <v>277</v>
      </c>
      <c r="C349" s="84"/>
      <c r="D349" s="25"/>
      <c r="E349" s="25"/>
      <c r="F349" s="85"/>
      <c r="G349" s="85"/>
      <c r="H349" s="85"/>
      <c r="I349" s="85"/>
      <c r="J349" s="85"/>
      <c r="K349" s="85"/>
      <c r="L349" s="85"/>
      <c r="M349" s="85"/>
      <c r="N349" s="85"/>
      <c r="O349" s="26">
        <f t="shared" si="8"/>
        <v>0</v>
      </c>
      <c r="P349" s="107"/>
    </row>
    <row r="350" spans="1:17" x14ac:dyDescent="0.25">
      <c r="A350" s="3"/>
      <c r="B350" s="374" t="s">
        <v>244</v>
      </c>
      <c r="C350" s="375"/>
      <c r="D350" s="375"/>
      <c r="E350" s="375"/>
      <c r="F350" s="375"/>
      <c r="G350" s="375"/>
      <c r="H350" s="375"/>
      <c r="I350" s="375"/>
      <c r="J350" s="375"/>
      <c r="K350" s="375"/>
      <c r="L350" s="375"/>
      <c r="M350" s="375"/>
      <c r="N350" s="375"/>
      <c r="O350" s="376"/>
      <c r="P350" s="94">
        <f>SUM(O352:O370)</f>
        <v>22</v>
      </c>
      <c r="Q350" s="87">
        <f>SUM(Q352:Q370)</f>
        <v>0</v>
      </c>
    </row>
    <row r="351" spans="1:17" x14ac:dyDescent="0.25">
      <c r="A351" s="3"/>
      <c r="B351" s="22" t="s">
        <v>0</v>
      </c>
      <c r="C351" s="23" t="s">
        <v>1</v>
      </c>
      <c r="D351" s="23" t="s">
        <v>2</v>
      </c>
      <c r="E351" s="23" t="s">
        <v>28</v>
      </c>
      <c r="F351" s="23" t="s">
        <v>3</v>
      </c>
      <c r="G351" s="23" t="s">
        <v>4</v>
      </c>
      <c r="H351" s="23" t="s">
        <v>5</v>
      </c>
      <c r="I351" s="23" t="s">
        <v>6</v>
      </c>
      <c r="J351" s="23" t="s">
        <v>7</v>
      </c>
      <c r="K351" s="23" t="s">
        <v>8</v>
      </c>
      <c r="L351" s="23" t="s">
        <v>9</v>
      </c>
      <c r="M351" s="23" t="s">
        <v>10</v>
      </c>
      <c r="N351" s="23" t="s">
        <v>11</v>
      </c>
      <c r="O351" s="23" t="s">
        <v>12</v>
      </c>
      <c r="P351" s="62" t="s">
        <v>22</v>
      </c>
      <c r="Q351" s="88" t="s">
        <v>37</v>
      </c>
    </row>
    <row r="352" spans="1:17" x14ac:dyDescent="0.25">
      <c r="A352" s="3"/>
      <c r="B352" s="24" t="s">
        <v>244</v>
      </c>
      <c r="C352" s="25" t="s">
        <v>313</v>
      </c>
      <c r="D352" s="25" t="s">
        <v>302</v>
      </c>
      <c r="E352" s="25" t="s">
        <v>125</v>
      </c>
      <c r="F352" s="25">
        <v>5</v>
      </c>
      <c r="G352" s="25">
        <v>0</v>
      </c>
      <c r="H352" s="25">
        <v>4</v>
      </c>
      <c r="I352" s="25">
        <v>3</v>
      </c>
      <c r="J352" s="25">
        <v>7</v>
      </c>
      <c r="K352" s="25">
        <v>3</v>
      </c>
      <c r="L352" s="25">
        <v>0</v>
      </c>
      <c r="M352" s="25">
        <v>0</v>
      </c>
      <c r="N352" s="25">
        <v>0</v>
      </c>
      <c r="O352" s="26">
        <f t="shared" ref="O352:O415" si="9">SUM(F352:N352)</f>
        <v>22</v>
      </c>
      <c r="P352" s="103"/>
    </row>
    <row r="353" spans="1:16" x14ac:dyDescent="0.25">
      <c r="A353" s="3"/>
      <c r="B353" s="24" t="s">
        <v>244</v>
      </c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6">
        <f t="shared" si="9"/>
        <v>0</v>
      </c>
      <c r="P353" s="104"/>
    </row>
    <row r="354" spans="1:16" x14ac:dyDescent="0.25">
      <c r="A354" s="3"/>
      <c r="B354" s="24" t="s">
        <v>244</v>
      </c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6">
        <f t="shared" si="9"/>
        <v>0</v>
      </c>
      <c r="P354" s="104"/>
    </row>
    <row r="355" spans="1:16" x14ac:dyDescent="0.25">
      <c r="A355" s="3"/>
      <c r="B355" s="24" t="s">
        <v>244</v>
      </c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6">
        <f t="shared" si="9"/>
        <v>0</v>
      </c>
      <c r="P355" s="104"/>
    </row>
    <row r="356" spans="1:16" x14ac:dyDescent="0.25">
      <c r="A356" s="3"/>
      <c r="B356" s="24" t="s">
        <v>244</v>
      </c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6">
        <f t="shared" si="9"/>
        <v>0</v>
      </c>
      <c r="P356" s="104"/>
    </row>
    <row r="357" spans="1:16" x14ac:dyDescent="0.25">
      <c r="A357" s="3"/>
      <c r="B357" s="24" t="s">
        <v>244</v>
      </c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6">
        <f t="shared" si="9"/>
        <v>0</v>
      </c>
      <c r="P357" s="104"/>
    </row>
    <row r="358" spans="1:16" x14ac:dyDescent="0.25">
      <c r="A358" s="3"/>
      <c r="B358" s="24" t="s">
        <v>244</v>
      </c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6">
        <f t="shared" si="9"/>
        <v>0</v>
      </c>
      <c r="P358" s="104"/>
    </row>
    <row r="359" spans="1:16" x14ac:dyDescent="0.25">
      <c r="A359" s="3"/>
      <c r="B359" s="24" t="s">
        <v>244</v>
      </c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6">
        <f t="shared" si="9"/>
        <v>0</v>
      </c>
      <c r="P359" s="104"/>
    </row>
    <row r="360" spans="1:16" x14ac:dyDescent="0.25">
      <c r="A360" s="3"/>
      <c r="B360" s="24" t="s">
        <v>244</v>
      </c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6">
        <f t="shared" si="9"/>
        <v>0</v>
      </c>
      <c r="P360" s="104"/>
    </row>
    <row r="361" spans="1:16" x14ac:dyDescent="0.25">
      <c r="A361" s="3"/>
      <c r="B361" s="24" t="s">
        <v>244</v>
      </c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6">
        <f t="shared" si="9"/>
        <v>0</v>
      </c>
      <c r="P361" s="104"/>
    </row>
    <row r="362" spans="1:16" x14ac:dyDescent="0.25">
      <c r="A362" s="3"/>
      <c r="B362" s="24" t="s">
        <v>244</v>
      </c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6">
        <f t="shared" si="9"/>
        <v>0</v>
      </c>
      <c r="P362" s="104"/>
    </row>
    <row r="363" spans="1:16" x14ac:dyDescent="0.25">
      <c r="A363" s="3"/>
      <c r="B363" s="24" t="s">
        <v>244</v>
      </c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6">
        <f t="shared" si="9"/>
        <v>0</v>
      </c>
      <c r="P363" s="104"/>
    </row>
    <row r="364" spans="1:16" x14ac:dyDescent="0.25">
      <c r="A364" s="3"/>
      <c r="B364" s="24" t="s">
        <v>244</v>
      </c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6">
        <f t="shared" si="9"/>
        <v>0</v>
      </c>
      <c r="P364" s="104"/>
    </row>
    <row r="365" spans="1:16" x14ac:dyDescent="0.25">
      <c r="A365" s="3"/>
      <c r="B365" s="24" t="s">
        <v>244</v>
      </c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6">
        <f t="shared" si="9"/>
        <v>0</v>
      </c>
      <c r="P365" s="104"/>
    </row>
    <row r="366" spans="1:16" x14ac:dyDescent="0.25">
      <c r="A366" s="3"/>
      <c r="B366" s="24" t="s">
        <v>244</v>
      </c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6">
        <f t="shared" si="9"/>
        <v>0</v>
      </c>
      <c r="P366" s="104"/>
    </row>
    <row r="367" spans="1:16" x14ac:dyDescent="0.25">
      <c r="A367" s="3"/>
      <c r="B367" s="24" t="s">
        <v>244</v>
      </c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6">
        <f t="shared" si="9"/>
        <v>0</v>
      </c>
      <c r="P367" s="104"/>
    </row>
    <row r="368" spans="1:16" x14ac:dyDescent="0.25">
      <c r="A368" s="3"/>
      <c r="B368" s="24" t="s">
        <v>244</v>
      </c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6">
        <f t="shared" si="9"/>
        <v>0</v>
      </c>
      <c r="P368" s="104"/>
    </row>
    <row r="369" spans="1:17" x14ac:dyDescent="0.25">
      <c r="A369" s="3"/>
      <c r="B369" s="24" t="s">
        <v>244</v>
      </c>
      <c r="C369" s="89" t="s">
        <v>37</v>
      </c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6">
        <f t="shared" si="9"/>
        <v>0</v>
      </c>
      <c r="P369" s="104"/>
    </row>
    <row r="370" spans="1:17" x14ac:dyDescent="0.25">
      <c r="A370" s="3"/>
      <c r="B370" s="24" t="s">
        <v>244</v>
      </c>
      <c r="C370" s="84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6">
        <f t="shared" si="9"/>
        <v>0</v>
      </c>
      <c r="P370" s="105"/>
    </row>
    <row r="371" spans="1:17" x14ac:dyDescent="0.25">
      <c r="A371" s="3"/>
      <c r="B371" s="374" t="s">
        <v>245</v>
      </c>
      <c r="C371" s="375"/>
      <c r="D371" s="375"/>
      <c r="E371" s="375"/>
      <c r="F371" s="375"/>
      <c r="G371" s="375"/>
      <c r="H371" s="375"/>
      <c r="I371" s="375"/>
      <c r="J371" s="375"/>
      <c r="K371" s="375"/>
      <c r="L371" s="375"/>
      <c r="M371" s="375"/>
      <c r="N371" s="375"/>
      <c r="O371" s="376"/>
      <c r="P371" s="61">
        <f>SUM(O373:O391)</f>
        <v>11</v>
      </c>
      <c r="Q371" s="87">
        <f>SUM(Q373:Q391)</f>
        <v>0</v>
      </c>
    </row>
    <row r="372" spans="1:17" x14ac:dyDescent="0.25">
      <c r="A372" s="3"/>
      <c r="B372" s="22" t="s">
        <v>0</v>
      </c>
      <c r="C372" s="23" t="s">
        <v>1</v>
      </c>
      <c r="D372" s="23" t="s">
        <v>2</v>
      </c>
      <c r="E372" s="23" t="s">
        <v>28</v>
      </c>
      <c r="F372" s="23" t="s">
        <v>3</v>
      </c>
      <c r="G372" s="23" t="s">
        <v>4</v>
      </c>
      <c r="H372" s="23" t="s">
        <v>5</v>
      </c>
      <c r="I372" s="23" t="s">
        <v>6</v>
      </c>
      <c r="J372" s="23" t="s">
        <v>7</v>
      </c>
      <c r="K372" s="23" t="s">
        <v>8</v>
      </c>
      <c r="L372" s="23" t="s">
        <v>9</v>
      </c>
      <c r="M372" s="23" t="s">
        <v>10</v>
      </c>
      <c r="N372" s="23" t="s">
        <v>11</v>
      </c>
      <c r="O372" s="23" t="s">
        <v>12</v>
      </c>
      <c r="P372" s="62" t="s">
        <v>22</v>
      </c>
      <c r="Q372" s="88" t="s">
        <v>37</v>
      </c>
    </row>
    <row r="373" spans="1:17" x14ac:dyDescent="0.25">
      <c r="A373" s="3"/>
      <c r="B373" s="24" t="s">
        <v>245</v>
      </c>
      <c r="C373" s="25"/>
      <c r="D373" s="25" t="s">
        <v>310</v>
      </c>
      <c r="E373" s="25" t="s">
        <v>125</v>
      </c>
      <c r="F373" s="25">
        <v>4</v>
      </c>
      <c r="G373" s="25">
        <v>7</v>
      </c>
      <c r="H373" s="25">
        <v>0</v>
      </c>
      <c r="I373" s="25">
        <v>0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6">
        <f t="shared" si="9"/>
        <v>11</v>
      </c>
      <c r="P373" s="103"/>
    </row>
    <row r="374" spans="1:17" x14ac:dyDescent="0.25">
      <c r="A374" s="3"/>
      <c r="B374" s="24" t="s">
        <v>245</v>
      </c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6">
        <f t="shared" si="9"/>
        <v>0</v>
      </c>
      <c r="P374" s="104"/>
    </row>
    <row r="375" spans="1:17" x14ac:dyDescent="0.25">
      <c r="A375" s="3"/>
      <c r="B375" s="24" t="s">
        <v>245</v>
      </c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6">
        <f t="shared" si="9"/>
        <v>0</v>
      </c>
      <c r="P375" s="104"/>
    </row>
    <row r="376" spans="1:17" x14ac:dyDescent="0.25">
      <c r="A376" s="3"/>
      <c r="B376" s="24" t="s">
        <v>245</v>
      </c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6">
        <f t="shared" si="9"/>
        <v>0</v>
      </c>
      <c r="P376" s="104"/>
    </row>
    <row r="377" spans="1:17" x14ac:dyDescent="0.25">
      <c r="A377" s="3"/>
      <c r="B377" s="24" t="s">
        <v>245</v>
      </c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6">
        <f t="shared" si="9"/>
        <v>0</v>
      </c>
      <c r="P377" s="104"/>
    </row>
    <row r="378" spans="1:17" x14ac:dyDescent="0.25">
      <c r="A378" s="3"/>
      <c r="B378" s="24" t="s">
        <v>245</v>
      </c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6">
        <f t="shared" si="9"/>
        <v>0</v>
      </c>
      <c r="P378" s="104"/>
    </row>
    <row r="379" spans="1:17" x14ac:dyDescent="0.25">
      <c r="A379" s="3"/>
      <c r="B379" s="24" t="s">
        <v>245</v>
      </c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6">
        <f t="shared" si="9"/>
        <v>0</v>
      </c>
      <c r="P379" s="104"/>
    </row>
    <row r="380" spans="1:17" x14ac:dyDescent="0.25">
      <c r="A380" s="3"/>
      <c r="B380" s="24" t="s">
        <v>245</v>
      </c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6">
        <f t="shared" si="9"/>
        <v>0</v>
      </c>
      <c r="P380" s="104"/>
    </row>
    <row r="381" spans="1:17" x14ac:dyDescent="0.25">
      <c r="A381" s="3"/>
      <c r="B381" s="24" t="s">
        <v>245</v>
      </c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6">
        <f t="shared" si="9"/>
        <v>0</v>
      </c>
      <c r="P381" s="104"/>
    </row>
    <row r="382" spans="1:17" x14ac:dyDescent="0.25">
      <c r="A382" s="3"/>
      <c r="B382" s="24" t="s">
        <v>245</v>
      </c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6">
        <f t="shared" si="9"/>
        <v>0</v>
      </c>
      <c r="P382" s="104"/>
    </row>
    <row r="383" spans="1:17" x14ac:dyDescent="0.25">
      <c r="A383" s="3"/>
      <c r="B383" s="24" t="s">
        <v>245</v>
      </c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6">
        <f t="shared" si="9"/>
        <v>0</v>
      </c>
      <c r="P383" s="104"/>
    </row>
    <row r="384" spans="1:17" x14ac:dyDescent="0.25">
      <c r="A384" s="3"/>
      <c r="B384" s="24" t="s">
        <v>245</v>
      </c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6">
        <f t="shared" si="9"/>
        <v>0</v>
      </c>
      <c r="P384" s="104"/>
    </row>
    <row r="385" spans="1:17" x14ac:dyDescent="0.25">
      <c r="A385" s="3"/>
      <c r="B385" s="24" t="s">
        <v>245</v>
      </c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6">
        <f t="shared" si="9"/>
        <v>0</v>
      </c>
      <c r="P385" s="104"/>
    </row>
    <row r="386" spans="1:17" x14ac:dyDescent="0.25">
      <c r="A386" s="3"/>
      <c r="B386" s="24" t="s">
        <v>245</v>
      </c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6">
        <f t="shared" si="9"/>
        <v>0</v>
      </c>
      <c r="P386" s="104"/>
    </row>
    <row r="387" spans="1:17" x14ac:dyDescent="0.25">
      <c r="A387" s="3"/>
      <c r="B387" s="24" t="s">
        <v>245</v>
      </c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6">
        <f t="shared" si="9"/>
        <v>0</v>
      </c>
      <c r="P387" s="104"/>
    </row>
    <row r="388" spans="1:17" x14ac:dyDescent="0.25">
      <c r="A388" s="3"/>
      <c r="B388" s="24" t="s">
        <v>245</v>
      </c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6">
        <f t="shared" si="9"/>
        <v>0</v>
      </c>
      <c r="P388" s="104"/>
    </row>
    <row r="389" spans="1:17" x14ac:dyDescent="0.25">
      <c r="A389" s="3"/>
      <c r="B389" s="24" t="s">
        <v>245</v>
      </c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6">
        <f t="shared" si="9"/>
        <v>0</v>
      </c>
      <c r="P389" s="104"/>
    </row>
    <row r="390" spans="1:17" x14ac:dyDescent="0.25">
      <c r="A390" s="3"/>
      <c r="B390" s="24" t="s">
        <v>245</v>
      </c>
      <c r="C390" s="89" t="s">
        <v>37</v>
      </c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6">
        <f t="shared" si="9"/>
        <v>0</v>
      </c>
      <c r="P390" s="104"/>
    </row>
    <row r="391" spans="1:17" x14ac:dyDescent="0.25">
      <c r="A391" s="3"/>
      <c r="B391" s="24" t="s">
        <v>245</v>
      </c>
      <c r="C391" s="84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6">
        <f t="shared" si="9"/>
        <v>0</v>
      </c>
      <c r="P391" s="105"/>
    </row>
    <row r="392" spans="1:17" x14ac:dyDescent="0.25">
      <c r="A392" s="3"/>
      <c r="B392" s="374" t="s">
        <v>246</v>
      </c>
      <c r="C392" s="375"/>
      <c r="D392" s="375"/>
      <c r="E392" s="375"/>
      <c r="F392" s="375"/>
      <c r="G392" s="375"/>
      <c r="H392" s="375"/>
      <c r="I392" s="375"/>
      <c r="J392" s="375"/>
      <c r="K392" s="375"/>
      <c r="L392" s="375"/>
      <c r="M392" s="375"/>
      <c r="N392" s="375"/>
      <c r="O392" s="376"/>
      <c r="P392" s="61">
        <f>SUM(O394:O407)</f>
        <v>0</v>
      </c>
      <c r="Q392" s="87">
        <f>SUM(Q394:Q407)</f>
        <v>0</v>
      </c>
    </row>
    <row r="393" spans="1:17" x14ac:dyDescent="0.25">
      <c r="A393" s="3"/>
      <c r="B393" s="22" t="s">
        <v>0</v>
      </c>
      <c r="C393" s="23" t="s">
        <v>1</v>
      </c>
      <c r="D393" s="23" t="s">
        <v>2</v>
      </c>
      <c r="E393" s="23" t="s">
        <v>28</v>
      </c>
      <c r="F393" s="23" t="s">
        <v>3</v>
      </c>
      <c r="G393" s="23" t="s">
        <v>4</v>
      </c>
      <c r="H393" s="23" t="s">
        <v>5</v>
      </c>
      <c r="I393" s="23" t="s">
        <v>6</v>
      </c>
      <c r="J393" s="23" t="s">
        <v>7</v>
      </c>
      <c r="K393" s="23" t="s">
        <v>8</v>
      </c>
      <c r="L393" s="23" t="s">
        <v>9</v>
      </c>
      <c r="M393" s="23" t="s">
        <v>10</v>
      </c>
      <c r="N393" s="23" t="s">
        <v>11</v>
      </c>
      <c r="O393" s="23" t="s">
        <v>12</v>
      </c>
      <c r="P393" s="62" t="s">
        <v>22</v>
      </c>
      <c r="Q393" s="88" t="s">
        <v>37</v>
      </c>
    </row>
    <row r="394" spans="1:17" x14ac:dyDescent="0.25">
      <c r="A394" s="3"/>
      <c r="B394" s="24" t="s">
        <v>283</v>
      </c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6">
        <f t="shared" si="9"/>
        <v>0</v>
      </c>
      <c r="P394" s="103"/>
    </row>
    <row r="395" spans="1:17" x14ac:dyDescent="0.25">
      <c r="A395" s="3"/>
      <c r="B395" s="24" t="s">
        <v>283</v>
      </c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6">
        <f t="shared" si="9"/>
        <v>0</v>
      </c>
      <c r="P395" s="104"/>
    </row>
    <row r="396" spans="1:17" x14ac:dyDescent="0.25">
      <c r="A396" s="3"/>
      <c r="B396" s="24" t="s">
        <v>283</v>
      </c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6">
        <f t="shared" si="9"/>
        <v>0</v>
      </c>
      <c r="P396" s="104"/>
    </row>
    <row r="397" spans="1:17" x14ac:dyDescent="0.25">
      <c r="A397" s="3"/>
      <c r="B397" s="24" t="s">
        <v>283</v>
      </c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6">
        <f t="shared" si="9"/>
        <v>0</v>
      </c>
      <c r="P397" s="104"/>
    </row>
    <row r="398" spans="1:17" x14ac:dyDescent="0.25">
      <c r="A398" s="3"/>
      <c r="B398" s="24" t="s">
        <v>283</v>
      </c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6">
        <f t="shared" si="9"/>
        <v>0</v>
      </c>
      <c r="P398" s="104"/>
    </row>
    <row r="399" spans="1:17" x14ac:dyDescent="0.25">
      <c r="A399" s="3"/>
      <c r="B399" s="24" t="s">
        <v>283</v>
      </c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6">
        <f t="shared" si="9"/>
        <v>0</v>
      </c>
      <c r="P399" s="104"/>
    </row>
    <row r="400" spans="1:17" x14ac:dyDescent="0.25">
      <c r="A400" s="3"/>
      <c r="B400" s="24" t="s">
        <v>283</v>
      </c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6">
        <f t="shared" si="9"/>
        <v>0</v>
      </c>
      <c r="P400" s="104"/>
    </row>
    <row r="401" spans="1:17" x14ac:dyDescent="0.25">
      <c r="A401" s="3"/>
      <c r="B401" s="24" t="s">
        <v>283</v>
      </c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6">
        <f t="shared" si="9"/>
        <v>0</v>
      </c>
      <c r="P401" s="104"/>
    </row>
    <row r="402" spans="1:17" x14ac:dyDescent="0.25">
      <c r="A402" s="3"/>
      <c r="B402" s="24" t="s">
        <v>283</v>
      </c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6">
        <f t="shared" si="9"/>
        <v>0</v>
      </c>
      <c r="P402" s="104"/>
    </row>
    <row r="403" spans="1:17" x14ac:dyDescent="0.25">
      <c r="A403" s="3"/>
      <c r="B403" s="24" t="s">
        <v>283</v>
      </c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6">
        <f t="shared" si="9"/>
        <v>0</v>
      </c>
      <c r="P403" s="104"/>
    </row>
    <row r="404" spans="1:17" x14ac:dyDescent="0.25">
      <c r="A404" s="3"/>
      <c r="B404" s="24" t="s">
        <v>283</v>
      </c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6">
        <f t="shared" si="9"/>
        <v>0</v>
      </c>
      <c r="P404" s="104"/>
    </row>
    <row r="405" spans="1:17" x14ac:dyDescent="0.25">
      <c r="A405" s="3"/>
      <c r="B405" s="24" t="s">
        <v>283</v>
      </c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6">
        <f t="shared" si="9"/>
        <v>0</v>
      </c>
      <c r="P405" s="104"/>
    </row>
    <row r="406" spans="1:17" x14ac:dyDescent="0.25">
      <c r="A406" s="3"/>
      <c r="B406" s="24" t="s">
        <v>283</v>
      </c>
      <c r="C406" s="89" t="s">
        <v>37</v>
      </c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6">
        <f t="shared" si="9"/>
        <v>0</v>
      </c>
      <c r="P406" s="104"/>
    </row>
    <row r="407" spans="1:17" x14ac:dyDescent="0.25">
      <c r="A407" s="3"/>
      <c r="B407" s="24" t="s">
        <v>283</v>
      </c>
      <c r="C407" s="84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6">
        <f t="shared" si="9"/>
        <v>0</v>
      </c>
      <c r="P407" s="105"/>
    </row>
    <row r="408" spans="1:17" x14ac:dyDescent="0.25">
      <c r="A408" s="3"/>
      <c r="B408" s="374" t="s">
        <v>247</v>
      </c>
      <c r="C408" s="375"/>
      <c r="D408" s="375"/>
      <c r="E408" s="375"/>
      <c r="F408" s="375"/>
      <c r="G408" s="375"/>
      <c r="H408" s="375"/>
      <c r="I408" s="375"/>
      <c r="J408" s="375"/>
      <c r="K408" s="375"/>
      <c r="L408" s="375"/>
      <c r="M408" s="375"/>
      <c r="N408" s="375"/>
      <c r="O408" s="376"/>
      <c r="P408" s="61">
        <f>SUM(O410:O423)</f>
        <v>0</v>
      </c>
      <c r="Q408" s="87">
        <f>SUM(Q410:Q423)</f>
        <v>0</v>
      </c>
    </row>
    <row r="409" spans="1:17" x14ac:dyDescent="0.25">
      <c r="A409" s="3"/>
      <c r="B409" s="22" t="s">
        <v>0</v>
      </c>
      <c r="C409" s="23" t="s">
        <v>1</v>
      </c>
      <c r="D409" s="23" t="s">
        <v>2</v>
      </c>
      <c r="E409" s="23" t="s">
        <v>28</v>
      </c>
      <c r="F409" s="23" t="s">
        <v>3</v>
      </c>
      <c r="G409" s="23" t="s">
        <v>4</v>
      </c>
      <c r="H409" s="23" t="s">
        <v>5</v>
      </c>
      <c r="I409" s="23" t="s">
        <v>6</v>
      </c>
      <c r="J409" s="23" t="s">
        <v>7</v>
      </c>
      <c r="K409" s="23" t="s">
        <v>8</v>
      </c>
      <c r="L409" s="23" t="s">
        <v>9</v>
      </c>
      <c r="M409" s="23" t="s">
        <v>10</v>
      </c>
      <c r="N409" s="23" t="s">
        <v>11</v>
      </c>
      <c r="O409" s="23" t="s">
        <v>12</v>
      </c>
      <c r="P409" s="62" t="s">
        <v>22</v>
      </c>
      <c r="Q409" s="88" t="s">
        <v>37</v>
      </c>
    </row>
    <row r="410" spans="1:17" x14ac:dyDescent="0.25">
      <c r="A410" s="3"/>
      <c r="B410" s="24" t="s">
        <v>247</v>
      </c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6">
        <f t="shared" si="9"/>
        <v>0</v>
      </c>
      <c r="P410" s="103"/>
    </row>
    <row r="411" spans="1:17" x14ac:dyDescent="0.25">
      <c r="A411" s="3"/>
      <c r="B411" s="24" t="s">
        <v>247</v>
      </c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6">
        <f t="shared" si="9"/>
        <v>0</v>
      </c>
      <c r="P411" s="104"/>
    </row>
    <row r="412" spans="1:17" x14ac:dyDescent="0.25">
      <c r="A412" s="3"/>
      <c r="B412" s="24" t="s">
        <v>247</v>
      </c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6">
        <f t="shared" si="9"/>
        <v>0</v>
      </c>
      <c r="P412" s="104"/>
    </row>
    <row r="413" spans="1:17" x14ac:dyDescent="0.25">
      <c r="A413" s="3"/>
      <c r="B413" s="24" t="s">
        <v>247</v>
      </c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6">
        <f t="shared" si="9"/>
        <v>0</v>
      </c>
      <c r="P413" s="104"/>
    </row>
    <row r="414" spans="1:17" x14ac:dyDescent="0.25">
      <c r="A414" s="3"/>
      <c r="B414" s="24" t="s">
        <v>247</v>
      </c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6">
        <f t="shared" si="9"/>
        <v>0</v>
      </c>
      <c r="P414" s="104"/>
    </row>
    <row r="415" spans="1:17" x14ac:dyDescent="0.25">
      <c r="A415" s="3"/>
      <c r="B415" s="24" t="s">
        <v>247</v>
      </c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6">
        <f t="shared" si="9"/>
        <v>0</v>
      </c>
      <c r="P415" s="104"/>
    </row>
    <row r="416" spans="1:17" x14ac:dyDescent="0.25">
      <c r="A416" s="3"/>
      <c r="B416" s="24" t="s">
        <v>247</v>
      </c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6">
        <f t="shared" ref="O416:O651" si="10">SUM(F416:N416)</f>
        <v>0</v>
      </c>
      <c r="P416" s="104"/>
    </row>
    <row r="417" spans="1:17" x14ac:dyDescent="0.25">
      <c r="A417" s="3"/>
      <c r="B417" s="24" t="s">
        <v>247</v>
      </c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6">
        <f t="shared" si="10"/>
        <v>0</v>
      </c>
      <c r="P417" s="104"/>
    </row>
    <row r="418" spans="1:17" x14ac:dyDescent="0.25">
      <c r="A418" s="3"/>
      <c r="B418" s="24" t="s">
        <v>247</v>
      </c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6">
        <f t="shared" si="10"/>
        <v>0</v>
      </c>
      <c r="P418" s="104"/>
    </row>
    <row r="419" spans="1:17" x14ac:dyDescent="0.25">
      <c r="A419" s="3"/>
      <c r="B419" s="24" t="s">
        <v>247</v>
      </c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6">
        <f t="shared" si="10"/>
        <v>0</v>
      </c>
      <c r="P419" s="104"/>
    </row>
    <row r="420" spans="1:17" x14ac:dyDescent="0.25">
      <c r="A420" s="3"/>
      <c r="B420" s="24" t="s">
        <v>247</v>
      </c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6">
        <f t="shared" si="10"/>
        <v>0</v>
      </c>
      <c r="P420" s="104"/>
    </row>
    <row r="421" spans="1:17" x14ac:dyDescent="0.25">
      <c r="A421" s="3"/>
      <c r="B421" s="24" t="s">
        <v>247</v>
      </c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6">
        <f t="shared" si="10"/>
        <v>0</v>
      </c>
      <c r="P421" s="104"/>
    </row>
    <row r="422" spans="1:17" x14ac:dyDescent="0.25">
      <c r="A422" s="3"/>
      <c r="B422" s="24" t="s">
        <v>247</v>
      </c>
      <c r="C422" s="89" t="s">
        <v>37</v>
      </c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6">
        <f t="shared" si="10"/>
        <v>0</v>
      </c>
      <c r="P422" s="104"/>
    </row>
    <row r="423" spans="1:17" x14ac:dyDescent="0.25">
      <c r="A423" s="3"/>
      <c r="B423" s="24" t="s">
        <v>247</v>
      </c>
      <c r="C423" s="84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6">
        <f t="shared" si="10"/>
        <v>0</v>
      </c>
      <c r="P423" s="105"/>
    </row>
    <row r="424" spans="1:17" x14ac:dyDescent="0.25">
      <c r="A424" s="3"/>
      <c r="B424" s="374" t="s">
        <v>248</v>
      </c>
      <c r="C424" s="375"/>
      <c r="D424" s="375"/>
      <c r="E424" s="375"/>
      <c r="F424" s="375"/>
      <c r="G424" s="375"/>
      <c r="H424" s="375"/>
      <c r="I424" s="375"/>
      <c r="J424" s="375"/>
      <c r="K424" s="375"/>
      <c r="L424" s="375"/>
      <c r="M424" s="375"/>
      <c r="N424" s="375"/>
      <c r="O424" s="376"/>
      <c r="P424" s="61">
        <f>SUM(O426:O436)</f>
        <v>0</v>
      </c>
      <c r="Q424" s="87">
        <f>SUM(Q426:Q436)</f>
        <v>0</v>
      </c>
    </row>
    <row r="425" spans="1:17" x14ac:dyDescent="0.25">
      <c r="A425" s="3"/>
      <c r="B425" s="22" t="s">
        <v>0</v>
      </c>
      <c r="C425" s="23" t="s">
        <v>1</v>
      </c>
      <c r="D425" s="23" t="s">
        <v>2</v>
      </c>
      <c r="E425" s="23" t="s">
        <v>28</v>
      </c>
      <c r="F425" s="23" t="s">
        <v>3</v>
      </c>
      <c r="G425" s="23" t="s">
        <v>4</v>
      </c>
      <c r="H425" s="23" t="s">
        <v>5</v>
      </c>
      <c r="I425" s="23" t="s">
        <v>6</v>
      </c>
      <c r="J425" s="23" t="s">
        <v>7</v>
      </c>
      <c r="K425" s="23" t="s">
        <v>8</v>
      </c>
      <c r="L425" s="23" t="s">
        <v>9</v>
      </c>
      <c r="M425" s="23" t="s">
        <v>10</v>
      </c>
      <c r="N425" s="23" t="s">
        <v>11</v>
      </c>
      <c r="O425" s="23" t="s">
        <v>12</v>
      </c>
      <c r="P425" s="62" t="s">
        <v>22</v>
      </c>
      <c r="Q425" s="88" t="s">
        <v>37</v>
      </c>
    </row>
    <row r="426" spans="1:17" x14ac:dyDescent="0.25">
      <c r="A426" s="3"/>
      <c r="B426" s="24" t="s">
        <v>248</v>
      </c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6">
        <f t="shared" si="10"/>
        <v>0</v>
      </c>
      <c r="P426" s="103"/>
    </row>
    <row r="427" spans="1:17" x14ac:dyDescent="0.25">
      <c r="A427" s="3"/>
      <c r="B427" s="24" t="s">
        <v>248</v>
      </c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6">
        <f t="shared" si="10"/>
        <v>0</v>
      </c>
      <c r="P427" s="104"/>
    </row>
    <row r="428" spans="1:17" x14ac:dyDescent="0.25">
      <c r="A428" s="3"/>
      <c r="B428" s="24" t="s">
        <v>248</v>
      </c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6">
        <f t="shared" si="10"/>
        <v>0</v>
      </c>
      <c r="P428" s="104"/>
    </row>
    <row r="429" spans="1:17" x14ac:dyDescent="0.25">
      <c r="A429" s="3"/>
      <c r="B429" s="24" t="s">
        <v>248</v>
      </c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6">
        <f t="shared" si="10"/>
        <v>0</v>
      </c>
      <c r="P429" s="104"/>
    </row>
    <row r="430" spans="1:17" x14ac:dyDescent="0.25">
      <c r="A430" s="3"/>
      <c r="B430" s="24" t="s">
        <v>248</v>
      </c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6">
        <f t="shared" si="10"/>
        <v>0</v>
      </c>
      <c r="P430" s="104"/>
    </row>
    <row r="431" spans="1:17" x14ac:dyDescent="0.25">
      <c r="A431" s="3"/>
      <c r="B431" s="24" t="s">
        <v>248</v>
      </c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6">
        <f t="shared" si="10"/>
        <v>0</v>
      </c>
      <c r="P431" s="104"/>
    </row>
    <row r="432" spans="1:17" x14ac:dyDescent="0.25">
      <c r="A432" s="3"/>
      <c r="B432" s="24" t="s">
        <v>248</v>
      </c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6">
        <f t="shared" si="10"/>
        <v>0</v>
      </c>
      <c r="P432" s="104"/>
    </row>
    <row r="433" spans="1:17" x14ac:dyDescent="0.25">
      <c r="A433" s="3"/>
      <c r="B433" s="24" t="s">
        <v>248</v>
      </c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6">
        <f t="shared" si="10"/>
        <v>0</v>
      </c>
      <c r="P433" s="104"/>
    </row>
    <row r="434" spans="1:17" x14ac:dyDescent="0.25">
      <c r="A434" s="3"/>
      <c r="B434" s="24" t="s">
        <v>248</v>
      </c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6">
        <f t="shared" si="10"/>
        <v>0</v>
      </c>
      <c r="P434" s="104"/>
    </row>
    <row r="435" spans="1:17" x14ac:dyDescent="0.25">
      <c r="A435" s="3"/>
      <c r="B435" s="24" t="s">
        <v>248</v>
      </c>
      <c r="C435" s="89" t="s">
        <v>37</v>
      </c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6">
        <f t="shared" si="10"/>
        <v>0</v>
      </c>
      <c r="P435" s="104"/>
    </row>
    <row r="436" spans="1:17" x14ac:dyDescent="0.25">
      <c r="A436" s="3"/>
      <c r="B436" s="24" t="s">
        <v>248</v>
      </c>
      <c r="C436" s="84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6">
        <f t="shared" si="10"/>
        <v>0</v>
      </c>
      <c r="P436" s="105"/>
    </row>
    <row r="437" spans="1:17" x14ac:dyDescent="0.25">
      <c r="A437" s="3"/>
      <c r="B437" s="374" t="s">
        <v>249</v>
      </c>
      <c r="C437" s="375"/>
      <c r="D437" s="375"/>
      <c r="E437" s="375"/>
      <c r="F437" s="375"/>
      <c r="G437" s="375"/>
      <c r="H437" s="375"/>
      <c r="I437" s="375"/>
      <c r="J437" s="375"/>
      <c r="K437" s="375"/>
      <c r="L437" s="375"/>
      <c r="M437" s="375"/>
      <c r="N437" s="375"/>
      <c r="O437" s="376"/>
      <c r="P437" s="61">
        <f>SUM(O439:O447)</f>
        <v>9</v>
      </c>
      <c r="Q437" s="87">
        <f>SUM(Q439:Q447)</f>
        <v>0</v>
      </c>
    </row>
    <row r="438" spans="1:17" x14ac:dyDescent="0.25">
      <c r="A438" s="3"/>
      <c r="B438" s="22" t="s">
        <v>0</v>
      </c>
      <c r="C438" s="23" t="s">
        <v>1</v>
      </c>
      <c r="D438" s="23" t="s">
        <v>2</v>
      </c>
      <c r="E438" s="23" t="s">
        <v>28</v>
      </c>
      <c r="F438" s="23" t="s">
        <v>3</v>
      </c>
      <c r="G438" s="23" t="s">
        <v>4</v>
      </c>
      <c r="H438" s="23" t="s">
        <v>5</v>
      </c>
      <c r="I438" s="23" t="s">
        <v>6</v>
      </c>
      <c r="J438" s="23" t="s">
        <v>7</v>
      </c>
      <c r="K438" s="23" t="s">
        <v>8</v>
      </c>
      <c r="L438" s="23" t="s">
        <v>9</v>
      </c>
      <c r="M438" s="23" t="s">
        <v>10</v>
      </c>
      <c r="N438" s="23" t="s">
        <v>11</v>
      </c>
      <c r="O438" s="23" t="s">
        <v>12</v>
      </c>
      <c r="P438" s="62" t="s">
        <v>22</v>
      </c>
      <c r="Q438" s="88" t="s">
        <v>37</v>
      </c>
    </row>
    <row r="439" spans="1:17" x14ac:dyDescent="0.25">
      <c r="A439" s="3"/>
      <c r="B439" s="24" t="s">
        <v>249</v>
      </c>
      <c r="C439" s="25"/>
      <c r="D439" s="25" t="s">
        <v>214</v>
      </c>
      <c r="E439" s="25" t="s">
        <v>125</v>
      </c>
      <c r="F439" s="25">
        <v>0</v>
      </c>
      <c r="G439" s="25">
        <v>3</v>
      </c>
      <c r="H439" s="25">
        <v>6</v>
      </c>
      <c r="I439" s="25">
        <v>0</v>
      </c>
      <c r="J439" s="25">
        <v>0</v>
      </c>
      <c r="K439" s="25">
        <v>0</v>
      </c>
      <c r="L439" s="25">
        <v>0</v>
      </c>
      <c r="M439" s="25">
        <v>0</v>
      </c>
      <c r="N439" s="25">
        <v>0</v>
      </c>
      <c r="O439" s="26">
        <f t="shared" si="10"/>
        <v>9</v>
      </c>
      <c r="P439" s="103"/>
    </row>
    <row r="440" spans="1:17" x14ac:dyDescent="0.25">
      <c r="A440" s="3"/>
      <c r="B440" s="24" t="s">
        <v>249</v>
      </c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6">
        <f t="shared" si="10"/>
        <v>0</v>
      </c>
      <c r="P440" s="104"/>
    </row>
    <row r="441" spans="1:17" x14ac:dyDescent="0.25">
      <c r="A441" s="3"/>
      <c r="B441" s="24" t="s">
        <v>249</v>
      </c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6">
        <f t="shared" si="10"/>
        <v>0</v>
      </c>
      <c r="P441" s="104"/>
    </row>
    <row r="442" spans="1:17" x14ac:dyDescent="0.25">
      <c r="A442" s="3"/>
      <c r="B442" s="24" t="s">
        <v>249</v>
      </c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6">
        <f t="shared" si="10"/>
        <v>0</v>
      </c>
      <c r="P442" s="104"/>
    </row>
    <row r="443" spans="1:17" x14ac:dyDescent="0.25">
      <c r="A443" s="3"/>
      <c r="B443" s="24" t="s">
        <v>249</v>
      </c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6">
        <f t="shared" si="10"/>
        <v>0</v>
      </c>
      <c r="P443" s="104"/>
    </row>
    <row r="444" spans="1:17" x14ac:dyDescent="0.25">
      <c r="A444" s="3"/>
      <c r="B444" s="24" t="s">
        <v>249</v>
      </c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6">
        <f t="shared" si="10"/>
        <v>0</v>
      </c>
      <c r="P444" s="104"/>
    </row>
    <row r="445" spans="1:17" x14ac:dyDescent="0.25">
      <c r="A445" s="3"/>
      <c r="B445" s="24" t="s">
        <v>249</v>
      </c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6">
        <f t="shared" si="10"/>
        <v>0</v>
      </c>
      <c r="P445" s="104"/>
    </row>
    <row r="446" spans="1:17" x14ac:dyDescent="0.25">
      <c r="A446" s="3"/>
      <c r="B446" s="24" t="s">
        <v>249</v>
      </c>
      <c r="C446" s="89" t="s">
        <v>37</v>
      </c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6">
        <f t="shared" si="10"/>
        <v>0</v>
      </c>
      <c r="P446" s="104"/>
    </row>
    <row r="447" spans="1:17" x14ac:dyDescent="0.25">
      <c r="A447" s="3"/>
      <c r="B447" s="24" t="s">
        <v>249</v>
      </c>
      <c r="C447" s="84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6">
        <f t="shared" si="10"/>
        <v>0</v>
      </c>
      <c r="P447" s="105"/>
    </row>
    <row r="448" spans="1:17" x14ac:dyDescent="0.25">
      <c r="A448" s="3"/>
      <c r="B448" s="374" t="s">
        <v>250</v>
      </c>
      <c r="C448" s="375"/>
      <c r="D448" s="375"/>
      <c r="E448" s="375"/>
      <c r="F448" s="375"/>
      <c r="G448" s="375"/>
      <c r="H448" s="375"/>
      <c r="I448" s="375"/>
      <c r="J448" s="375"/>
      <c r="K448" s="375"/>
      <c r="L448" s="375"/>
      <c r="M448" s="375"/>
      <c r="N448" s="375"/>
      <c r="O448" s="376"/>
      <c r="P448" s="61">
        <f>SUM(O450:O458)</f>
        <v>7</v>
      </c>
      <c r="Q448" s="87">
        <f>SUM(Q450:Q458)</f>
        <v>0</v>
      </c>
    </row>
    <row r="449" spans="1:17" x14ac:dyDescent="0.25">
      <c r="A449" s="3"/>
      <c r="B449" s="22" t="s">
        <v>0</v>
      </c>
      <c r="C449" s="23" t="s">
        <v>1</v>
      </c>
      <c r="D449" s="23" t="s">
        <v>2</v>
      </c>
      <c r="E449" s="23" t="s">
        <v>28</v>
      </c>
      <c r="F449" s="23" t="s">
        <v>3</v>
      </c>
      <c r="G449" s="23" t="s">
        <v>4</v>
      </c>
      <c r="H449" s="23" t="s">
        <v>5</v>
      </c>
      <c r="I449" s="23" t="s">
        <v>6</v>
      </c>
      <c r="J449" s="23" t="s">
        <v>7</v>
      </c>
      <c r="K449" s="23" t="s">
        <v>8</v>
      </c>
      <c r="L449" s="23" t="s">
        <v>9</v>
      </c>
      <c r="M449" s="23" t="s">
        <v>10</v>
      </c>
      <c r="N449" s="23" t="s">
        <v>11</v>
      </c>
      <c r="O449" s="23" t="s">
        <v>12</v>
      </c>
      <c r="P449" s="62" t="s">
        <v>22</v>
      </c>
      <c r="Q449" s="88" t="s">
        <v>37</v>
      </c>
    </row>
    <row r="450" spans="1:17" x14ac:dyDescent="0.25">
      <c r="A450" s="3"/>
      <c r="B450" s="24" t="s">
        <v>136</v>
      </c>
      <c r="C450" s="25" t="s">
        <v>291</v>
      </c>
      <c r="D450" s="25" t="s">
        <v>310</v>
      </c>
      <c r="E450" s="25" t="s">
        <v>125</v>
      </c>
      <c r="F450" s="25">
        <v>3</v>
      </c>
      <c r="G450" s="25">
        <v>0</v>
      </c>
      <c r="H450" s="25">
        <v>0</v>
      </c>
      <c r="I450" s="25">
        <v>0</v>
      </c>
      <c r="J450" s="25">
        <v>4</v>
      </c>
      <c r="K450" s="25">
        <v>0</v>
      </c>
      <c r="L450" s="25">
        <v>0</v>
      </c>
      <c r="M450" s="25">
        <v>0</v>
      </c>
      <c r="N450" s="25">
        <v>0</v>
      </c>
      <c r="O450" s="26">
        <f t="shared" si="10"/>
        <v>7</v>
      </c>
      <c r="P450" s="103"/>
    </row>
    <row r="451" spans="1:17" x14ac:dyDescent="0.25">
      <c r="A451" s="3"/>
      <c r="B451" s="24" t="s">
        <v>136</v>
      </c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6">
        <f t="shared" si="10"/>
        <v>0</v>
      </c>
      <c r="P451" s="104"/>
    </row>
    <row r="452" spans="1:17" x14ac:dyDescent="0.25">
      <c r="A452" s="3"/>
      <c r="B452" s="24" t="s">
        <v>136</v>
      </c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6">
        <f t="shared" si="10"/>
        <v>0</v>
      </c>
      <c r="P452" s="104"/>
    </row>
    <row r="453" spans="1:17" x14ac:dyDescent="0.25">
      <c r="A453" s="3"/>
      <c r="B453" s="24" t="s">
        <v>136</v>
      </c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6">
        <f t="shared" si="10"/>
        <v>0</v>
      </c>
      <c r="P453" s="104"/>
    </row>
    <row r="454" spans="1:17" x14ac:dyDescent="0.25">
      <c r="A454" s="3"/>
      <c r="B454" s="24" t="s">
        <v>136</v>
      </c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6">
        <f t="shared" si="10"/>
        <v>0</v>
      </c>
      <c r="P454" s="104"/>
    </row>
    <row r="455" spans="1:17" x14ac:dyDescent="0.25">
      <c r="A455" s="3"/>
      <c r="B455" s="24" t="s">
        <v>136</v>
      </c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6">
        <f t="shared" si="10"/>
        <v>0</v>
      </c>
      <c r="P455" s="104"/>
    </row>
    <row r="456" spans="1:17" x14ac:dyDescent="0.25">
      <c r="A456" s="3"/>
      <c r="B456" s="24" t="s">
        <v>136</v>
      </c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6">
        <f t="shared" si="10"/>
        <v>0</v>
      </c>
      <c r="P456" s="104"/>
    </row>
    <row r="457" spans="1:17" x14ac:dyDescent="0.25">
      <c r="A457" s="3"/>
      <c r="B457" s="24" t="s">
        <v>136</v>
      </c>
      <c r="C457" s="89" t="s">
        <v>37</v>
      </c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6">
        <f t="shared" si="10"/>
        <v>0</v>
      </c>
      <c r="P457" s="104"/>
    </row>
    <row r="458" spans="1:17" x14ac:dyDescent="0.25">
      <c r="A458" s="3"/>
      <c r="B458" s="24" t="s">
        <v>136</v>
      </c>
      <c r="C458" s="84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6">
        <f t="shared" si="10"/>
        <v>0</v>
      </c>
      <c r="P458" s="105"/>
    </row>
    <row r="459" spans="1:17" x14ac:dyDescent="0.25">
      <c r="A459" s="3"/>
      <c r="B459" s="374" t="s">
        <v>251</v>
      </c>
      <c r="C459" s="375"/>
      <c r="D459" s="375"/>
      <c r="E459" s="375"/>
      <c r="F459" s="375"/>
      <c r="G459" s="375"/>
      <c r="H459" s="375"/>
      <c r="I459" s="375"/>
      <c r="J459" s="375"/>
      <c r="K459" s="375"/>
      <c r="L459" s="375"/>
      <c r="M459" s="375"/>
      <c r="N459" s="375"/>
      <c r="O459" s="376"/>
      <c r="P459" s="61">
        <f>SUM(O461:O469)</f>
        <v>0</v>
      </c>
      <c r="Q459" s="87">
        <f>SUM(Q461:Q469)</f>
        <v>0</v>
      </c>
    </row>
    <row r="460" spans="1:17" x14ac:dyDescent="0.25">
      <c r="A460" s="3"/>
      <c r="B460" s="22" t="s">
        <v>0</v>
      </c>
      <c r="C460" s="23" t="s">
        <v>1</v>
      </c>
      <c r="D460" s="23" t="s">
        <v>2</v>
      </c>
      <c r="E460" s="23" t="s">
        <v>28</v>
      </c>
      <c r="F460" s="23" t="s">
        <v>3</v>
      </c>
      <c r="G460" s="23" t="s">
        <v>4</v>
      </c>
      <c r="H460" s="23" t="s">
        <v>5</v>
      </c>
      <c r="I460" s="23" t="s">
        <v>6</v>
      </c>
      <c r="J460" s="23" t="s">
        <v>7</v>
      </c>
      <c r="K460" s="23" t="s">
        <v>8</v>
      </c>
      <c r="L460" s="23" t="s">
        <v>9</v>
      </c>
      <c r="M460" s="23" t="s">
        <v>10</v>
      </c>
      <c r="N460" s="23" t="s">
        <v>11</v>
      </c>
      <c r="O460" s="23" t="s">
        <v>12</v>
      </c>
      <c r="P460" s="62" t="s">
        <v>22</v>
      </c>
      <c r="Q460" s="88" t="s">
        <v>37</v>
      </c>
    </row>
    <row r="461" spans="1:17" x14ac:dyDescent="0.25">
      <c r="A461" s="3"/>
      <c r="B461" s="24" t="s">
        <v>251</v>
      </c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6">
        <f t="shared" si="10"/>
        <v>0</v>
      </c>
      <c r="P461" s="103"/>
    </row>
    <row r="462" spans="1:17" x14ac:dyDescent="0.25">
      <c r="A462" s="3"/>
      <c r="B462" s="24" t="s">
        <v>251</v>
      </c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6">
        <f t="shared" si="10"/>
        <v>0</v>
      </c>
      <c r="P462" s="104"/>
    </row>
    <row r="463" spans="1:17" x14ac:dyDescent="0.25">
      <c r="A463" s="3"/>
      <c r="B463" s="24" t="s">
        <v>251</v>
      </c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6">
        <f t="shared" si="10"/>
        <v>0</v>
      </c>
      <c r="P463" s="104"/>
    </row>
    <row r="464" spans="1:17" x14ac:dyDescent="0.25">
      <c r="A464" s="3"/>
      <c r="B464" s="24" t="s">
        <v>251</v>
      </c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6">
        <f t="shared" si="10"/>
        <v>0</v>
      </c>
      <c r="P464" s="104"/>
    </row>
    <row r="465" spans="1:17" x14ac:dyDescent="0.25">
      <c r="A465" s="3"/>
      <c r="B465" s="24" t="s">
        <v>251</v>
      </c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6">
        <f t="shared" si="10"/>
        <v>0</v>
      </c>
      <c r="P465" s="104"/>
    </row>
    <row r="466" spans="1:17" x14ac:dyDescent="0.25">
      <c r="A466" s="3"/>
      <c r="B466" s="24" t="s">
        <v>251</v>
      </c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6">
        <f t="shared" si="10"/>
        <v>0</v>
      </c>
      <c r="P466" s="104"/>
    </row>
    <row r="467" spans="1:17" x14ac:dyDescent="0.25">
      <c r="A467" s="3"/>
      <c r="B467" s="24" t="s">
        <v>251</v>
      </c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6">
        <f t="shared" si="10"/>
        <v>0</v>
      </c>
      <c r="P467" s="104"/>
    </row>
    <row r="468" spans="1:17" x14ac:dyDescent="0.25">
      <c r="A468" s="3"/>
      <c r="B468" s="24" t="s">
        <v>251</v>
      </c>
      <c r="C468" s="89" t="s">
        <v>37</v>
      </c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6">
        <f t="shared" si="10"/>
        <v>0</v>
      </c>
      <c r="P468" s="104"/>
    </row>
    <row r="469" spans="1:17" x14ac:dyDescent="0.25">
      <c r="A469" s="3"/>
      <c r="B469" s="24" t="s">
        <v>251</v>
      </c>
      <c r="C469" s="84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6">
        <f t="shared" si="10"/>
        <v>0</v>
      </c>
      <c r="P469" s="105"/>
    </row>
    <row r="470" spans="1:17" x14ac:dyDescent="0.25">
      <c r="A470" s="3"/>
      <c r="B470" s="374" t="s">
        <v>252</v>
      </c>
      <c r="C470" s="375"/>
      <c r="D470" s="375"/>
      <c r="E470" s="375"/>
      <c r="F470" s="375"/>
      <c r="G470" s="375"/>
      <c r="H470" s="375"/>
      <c r="I470" s="375"/>
      <c r="J470" s="375"/>
      <c r="K470" s="375"/>
      <c r="L470" s="375"/>
      <c r="M470" s="375"/>
      <c r="N470" s="375"/>
      <c r="O470" s="376"/>
      <c r="P470" s="61">
        <f>SUM(O472:O480)</f>
        <v>19</v>
      </c>
      <c r="Q470" s="87">
        <f>SUM(Q472:Q480)</f>
        <v>0</v>
      </c>
    </row>
    <row r="471" spans="1:17" x14ac:dyDescent="0.25">
      <c r="A471" s="3"/>
      <c r="B471" s="22" t="s">
        <v>0</v>
      </c>
      <c r="C471" s="23" t="s">
        <v>1</v>
      </c>
      <c r="D471" s="23" t="s">
        <v>2</v>
      </c>
      <c r="E471" s="23" t="s">
        <v>28</v>
      </c>
      <c r="F471" s="23" t="s">
        <v>3</v>
      </c>
      <c r="G471" s="23" t="s">
        <v>4</v>
      </c>
      <c r="H471" s="23" t="s">
        <v>5</v>
      </c>
      <c r="I471" s="23" t="s">
        <v>6</v>
      </c>
      <c r="J471" s="23" t="s">
        <v>7</v>
      </c>
      <c r="K471" s="23" t="s">
        <v>8</v>
      </c>
      <c r="L471" s="23" t="s">
        <v>9</v>
      </c>
      <c r="M471" s="23" t="s">
        <v>10</v>
      </c>
      <c r="N471" s="23" t="s">
        <v>11</v>
      </c>
      <c r="O471" s="23" t="s">
        <v>12</v>
      </c>
      <c r="P471" s="62" t="s">
        <v>22</v>
      </c>
      <c r="Q471" s="88" t="s">
        <v>37</v>
      </c>
    </row>
    <row r="472" spans="1:17" x14ac:dyDescent="0.25">
      <c r="A472" s="3"/>
      <c r="B472" s="24" t="s">
        <v>252</v>
      </c>
      <c r="C472" s="25" t="s">
        <v>314</v>
      </c>
      <c r="D472" s="25" t="s">
        <v>302</v>
      </c>
      <c r="E472" s="25" t="s">
        <v>125</v>
      </c>
      <c r="F472" s="25">
        <v>4</v>
      </c>
      <c r="G472" s="25">
        <v>3</v>
      </c>
      <c r="H472" s="25">
        <v>4</v>
      </c>
      <c r="I472" s="25">
        <v>4</v>
      </c>
      <c r="J472" s="25">
        <v>4</v>
      </c>
      <c r="K472" s="25">
        <v>0</v>
      </c>
      <c r="L472" s="25">
        <v>0</v>
      </c>
      <c r="M472" s="25">
        <v>0</v>
      </c>
      <c r="N472" s="25">
        <v>0</v>
      </c>
      <c r="O472" s="26">
        <f t="shared" si="10"/>
        <v>19</v>
      </c>
      <c r="P472" s="103"/>
    </row>
    <row r="473" spans="1:17" x14ac:dyDescent="0.25">
      <c r="A473" s="3"/>
      <c r="B473" s="24" t="s">
        <v>252</v>
      </c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6">
        <f t="shared" si="10"/>
        <v>0</v>
      </c>
      <c r="P473" s="104"/>
    </row>
    <row r="474" spans="1:17" x14ac:dyDescent="0.25">
      <c r="A474" s="3"/>
      <c r="B474" s="24" t="s">
        <v>252</v>
      </c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6">
        <f t="shared" si="10"/>
        <v>0</v>
      </c>
      <c r="P474" s="104"/>
    </row>
    <row r="475" spans="1:17" x14ac:dyDescent="0.25">
      <c r="A475" s="3"/>
      <c r="B475" s="24" t="s">
        <v>252</v>
      </c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6">
        <f t="shared" si="10"/>
        <v>0</v>
      </c>
      <c r="P475" s="104"/>
    </row>
    <row r="476" spans="1:17" x14ac:dyDescent="0.25">
      <c r="A476" s="3"/>
      <c r="B476" s="24" t="s">
        <v>252</v>
      </c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6">
        <f t="shared" si="10"/>
        <v>0</v>
      </c>
      <c r="P476" s="104"/>
    </row>
    <row r="477" spans="1:17" x14ac:dyDescent="0.25">
      <c r="A477" s="3"/>
      <c r="B477" s="24" t="s">
        <v>252</v>
      </c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6">
        <f t="shared" si="10"/>
        <v>0</v>
      </c>
      <c r="P477" s="104"/>
    </row>
    <row r="478" spans="1:17" x14ac:dyDescent="0.25">
      <c r="A478" s="3"/>
      <c r="B478" s="24" t="s">
        <v>252</v>
      </c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6">
        <f t="shared" si="10"/>
        <v>0</v>
      </c>
      <c r="P478" s="104"/>
    </row>
    <row r="479" spans="1:17" x14ac:dyDescent="0.25">
      <c r="A479" s="3"/>
      <c r="B479" s="24" t="s">
        <v>252</v>
      </c>
      <c r="C479" s="89" t="s">
        <v>37</v>
      </c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6">
        <f t="shared" si="10"/>
        <v>0</v>
      </c>
      <c r="P479" s="104"/>
    </row>
    <row r="480" spans="1:17" x14ac:dyDescent="0.25">
      <c r="A480" s="3"/>
      <c r="B480" s="24" t="s">
        <v>252</v>
      </c>
      <c r="C480" s="84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6">
        <f t="shared" si="10"/>
        <v>0</v>
      </c>
      <c r="P480" s="105"/>
    </row>
    <row r="481" spans="1:17" x14ac:dyDescent="0.25">
      <c r="A481" s="3"/>
      <c r="B481" s="374" t="s">
        <v>253</v>
      </c>
      <c r="C481" s="375"/>
      <c r="D481" s="375"/>
      <c r="E481" s="375"/>
      <c r="F481" s="375"/>
      <c r="G481" s="375"/>
      <c r="H481" s="375"/>
      <c r="I481" s="375"/>
      <c r="J481" s="375"/>
      <c r="K481" s="375"/>
      <c r="L481" s="375"/>
      <c r="M481" s="375"/>
      <c r="N481" s="375"/>
      <c r="O481" s="376"/>
      <c r="P481" s="61">
        <f>SUM(O483:O491)</f>
        <v>0</v>
      </c>
      <c r="Q481" s="87">
        <f>SUM(Q483:Q491)</f>
        <v>0</v>
      </c>
    </row>
    <row r="482" spans="1:17" x14ac:dyDescent="0.25">
      <c r="A482" s="3"/>
      <c r="B482" s="22" t="s">
        <v>0</v>
      </c>
      <c r="C482" s="23" t="s">
        <v>1</v>
      </c>
      <c r="D482" s="23" t="s">
        <v>2</v>
      </c>
      <c r="E482" s="23" t="s">
        <v>28</v>
      </c>
      <c r="F482" s="23" t="s">
        <v>3</v>
      </c>
      <c r="G482" s="23" t="s">
        <v>4</v>
      </c>
      <c r="H482" s="23" t="s">
        <v>5</v>
      </c>
      <c r="I482" s="23" t="s">
        <v>6</v>
      </c>
      <c r="J482" s="23" t="s">
        <v>7</v>
      </c>
      <c r="K482" s="23" t="s">
        <v>8</v>
      </c>
      <c r="L482" s="23" t="s">
        <v>9</v>
      </c>
      <c r="M482" s="23" t="s">
        <v>10</v>
      </c>
      <c r="N482" s="23" t="s">
        <v>11</v>
      </c>
      <c r="O482" s="23" t="s">
        <v>12</v>
      </c>
      <c r="P482" s="62" t="s">
        <v>22</v>
      </c>
      <c r="Q482" s="88" t="s">
        <v>37</v>
      </c>
    </row>
    <row r="483" spans="1:17" x14ac:dyDescent="0.25">
      <c r="A483" s="3"/>
      <c r="B483" s="24" t="s">
        <v>253</v>
      </c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6">
        <f t="shared" si="10"/>
        <v>0</v>
      </c>
      <c r="P483" s="103"/>
    </row>
    <row r="484" spans="1:17" x14ac:dyDescent="0.25">
      <c r="A484" s="3"/>
      <c r="B484" s="24" t="s">
        <v>253</v>
      </c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6">
        <f t="shared" si="10"/>
        <v>0</v>
      </c>
      <c r="P484" s="104"/>
    </row>
    <row r="485" spans="1:17" x14ac:dyDescent="0.25">
      <c r="A485" s="3"/>
      <c r="B485" s="24" t="s">
        <v>253</v>
      </c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6">
        <f t="shared" si="10"/>
        <v>0</v>
      </c>
      <c r="P485" s="104"/>
    </row>
    <row r="486" spans="1:17" x14ac:dyDescent="0.25">
      <c r="A486" s="3"/>
      <c r="B486" s="24" t="s">
        <v>253</v>
      </c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6">
        <f t="shared" si="10"/>
        <v>0</v>
      </c>
      <c r="P486" s="104"/>
    </row>
    <row r="487" spans="1:17" x14ac:dyDescent="0.25">
      <c r="A487" s="3"/>
      <c r="B487" s="24" t="s">
        <v>253</v>
      </c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6">
        <f t="shared" si="10"/>
        <v>0</v>
      </c>
      <c r="P487" s="104"/>
    </row>
    <row r="488" spans="1:17" x14ac:dyDescent="0.25">
      <c r="A488" s="3"/>
      <c r="B488" s="24" t="s">
        <v>253</v>
      </c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6">
        <f t="shared" si="10"/>
        <v>0</v>
      </c>
      <c r="P488" s="104"/>
    </row>
    <row r="489" spans="1:17" x14ac:dyDescent="0.25">
      <c r="A489" s="3"/>
      <c r="B489" s="24" t="s">
        <v>253</v>
      </c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6">
        <f t="shared" si="10"/>
        <v>0</v>
      </c>
      <c r="P489" s="104"/>
    </row>
    <row r="490" spans="1:17" x14ac:dyDescent="0.25">
      <c r="A490" s="3"/>
      <c r="B490" s="24" t="s">
        <v>253</v>
      </c>
      <c r="C490" s="89" t="s">
        <v>37</v>
      </c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6">
        <f t="shared" si="10"/>
        <v>0</v>
      </c>
      <c r="P490" s="104"/>
    </row>
    <row r="491" spans="1:17" x14ac:dyDescent="0.25">
      <c r="A491" s="3"/>
      <c r="B491" s="24" t="s">
        <v>253</v>
      </c>
      <c r="C491" s="84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6">
        <f t="shared" si="10"/>
        <v>0</v>
      </c>
      <c r="P491" s="105"/>
    </row>
    <row r="492" spans="1:17" x14ac:dyDescent="0.25">
      <c r="A492" s="3"/>
      <c r="B492" s="374" t="s">
        <v>254</v>
      </c>
      <c r="C492" s="375"/>
      <c r="D492" s="375"/>
      <c r="E492" s="375"/>
      <c r="F492" s="375"/>
      <c r="G492" s="375"/>
      <c r="H492" s="375"/>
      <c r="I492" s="375"/>
      <c r="J492" s="375"/>
      <c r="K492" s="375"/>
      <c r="L492" s="375"/>
      <c r="M492" s="375"/>
      <c r="N492" s="375"/>
      <c r="O492" s="376"/>
      <c r="P492" s="61">
        <f>SUM(O494:O502)</f>
        <v>9</v>
      </c>
      <c r="Q492" s="87">
        <f>SUM(Q494:Q506)</f>
        <v>0</v>
      </c>
    </row>
    <row r="493" spans="1:17" x14ac:dyDescent="0.25">
      <c r="A493" s="3"/>
      <c r="B493" s="22" t="s">
        <v>0</v>
      </c>
      <c r="C493" s="23" t="s">
        <v>1</v>
      </c>
      <c r="D493" s="23" t="s">
        <v>2</v>
      </c>
      <c r="E493" s="23" t="s">
        <v>28</v>
      </c>
      <c r="F493" s="23" t="s">
        <v>3</v>
      </c>
      <c r="G493" s="23" t="s">
        <v>4</v>
      </c>
      <c r="H493" s="23" t="s">
        <v>5</v>
      </c>
      <c r="I493" s="23" t="s">
        <v>6</v>
      </c>
      <c r="J493" s="23" t="s">
        <v>7</v>
      </c>
      <c r="K493" s="23" t="s">
        <v>8</v>
      </c>
      <c r="L493" s="23" t="s">
        <v>9</v>
      </c>
      <c r="M493" s="23" t="s">
        <v>10</v>
      </c>
      <c r="N493" s="23" t="s">
        <v>11</v>
      </c>
      <c r="O493" s="23" t="s">
        <v>12</v>
      </c>
      <c r="P493" s="62" t="s">
        <v>22</v>
      </c>
      <c r="Q493" s="88" t="s">
        <v>37</v>
      </c>
    </row>
    <row r="494" spans="1:17" x14ac:dyDescent="0.25">
      <c r="A494" s="3"/>
      <c r="B494" s="24" t="s">
        <v>254</v>
      </c>
      <c r="C494" s="25"/>
      <c r="D494" s="25" t="s">
        <v>214</v>
      </c>
      <c r="E494" s="25" t="s">
        <v>125</v>
      </c>
      <c r="F494" s="25">
        <v>0</v>
      </c>
      <c r="G494" s="25">
        <v>3</v>
      </c>
      <c r="H494" s="25">
        <v>0</v>
      </c>
      <c r="I494" s="25">
        <v>0</v>
      </c>
      <c r="J494" s="25">
        <v>6</v>
      </c>
      <c r="K494" s="25">
        <v>0</v>
      </c>
      <c r="L494" s="25">
        <v>0</v>
      </c>
      <c r="M494" s="25">
        <v>0</v>
      </c>
      <c r="N494" s="25">
        <v>0</v>
      </c>
      <c r="O494" s="86">
        <f t="shared" ref="O494:O506" si="11">SUM(F494:N494)</f>
        <v>9</v>
      </c>
      <c r="P494" s="103"/>
    </row>
    <row r="495" spans="1:17" x14ac:dyDescent="0.25">
      <c r="A495" s="3"/>
      <c r="B495" s="24" t="s">
        <v>254</v>
      </c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86">
        <f t="shared" si="11"/>
        <v>0</v>
      </c>
      <c r="P495" s="104"/>
    </row>
    <row r="496" spans="1:17" x14ac:dyDescent="0.25">
      <c r="A496" s="3"/>
      <c r="B496" s="24" t="s">
        <v>254</v>
      </c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86">
        <f t="shared" si="11"/>
        <v>0</v>
      </c>
      <c r="P496" s="104"/>
    </row>
    <row r="497" spans="1:17" x14ac:dyDescent="0.25">
      <c r="A497" s="3"/>
      <c r="B497" s="24" t="s">
        <v>254</v>
      </c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86">
        <f t="shared" si="11"/>
        <v>0</v>
      </c>
      <c r="P497" s="104"/>
    </row>
    <row r="498" spans="1:17" x14ac:dyDescent="0.25">
      <c r="A498" s="3"/>
      <c r="B498" s="24" t="s">
        <v>254</v>
      </c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86">
        <f t="shared" si="11"/>
        <v>0</v>
      </c>
      <c r="P498" s="104"/>
    </row>
    <row r="499" spans="1:17" x14ac:dyDescent="0.25">
      <c r="A499" s="3"/>
      <c r="B499" s="24" t="s">
        <v>254</v>
      </c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86">
        <f t="shared" si="11"/>
        <v>0</v>
      </c>
      <c r="P499" s="104"/>
    </row>
    <row r="500" spans="1:17" x14ac:dyDescent="0.25">
      <c r="A500" s="3"/>
      <c r="B500" s="24" t="s">
        <v>254</v>
      </c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86">
        <f t="shared" si="11"/>
        <v>0</v>
      </c>
      <c r="P500" s="104"/>
    </row>
    <row r="501" spans="1:17" x14ac:dyDescent="0.25">
      <c r="A501" s="3"/>
      <c r="B501" s="24" t="s">
        <v>254</v>
      </c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86">
        <f t="shared" si="11"/>
        <v>0</v>
      </c>
      <c r="P501" s="104"/>
    </row>
    <row r="502" spans="1:17" x14ac:dyDescent="0.25">
      <c r="A502" s="3"/>
      <c r="B502" s="24" t="s">
        <v>254</v>
      </c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86">
        <f t="shared" si="11"/>
        <v>0</v>
      </c>
      <c r="P502" s="104"/>
    </row>
    <row r="503" spans="1:17" x14ac:dyDescent="0.25">
      <c r="A503" s="3"/>
      <c r="B503" s="24" t="s">
        <v>254</v>
      </c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86">
        <f t="shared" si="11"/>
        <v>0</v>
      </c>
      <c r="P503" s="104"/>
    </row>
    <row r="504" spans="1:17" x14ac:dyDescent="0.25">
      <c r="A504" s="3"/>
      <c r="B504" s="24" t="s">
        <v>254</v>
      </c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86">
        <f t="shared" si="11"/>
        <v>0</v>
      </c>
      <c r="P504" s="104"/>
    </row>
    <row r="505" spans="1:17" x14ac:dyDescent="0.25">
      <c r="A505" s="3"/>
      <c r="B505" s="24" t="s">
        <v>254</v>
      </c>
      <c r="C505" s="89" t="s">
        <v>37</v>
      </c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86">
        <f t="shared" si="11"/>
        <v>0</v>
      </c>
      <c r="P505" s="104"/>
    </row>
    <row r="506" spans="1:17" x14ac:dyDescent="0.25">
      <c r="A506" s="3"/>
      <c r="B506" s="24" t="s">
        <v>254</v>
      </c>
      <c r="C506" s="84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86">
        <f t="shared" si="11"/>
        <v>0</v>
      </c>
      <c r="P506" s="105"/>
    </row>
    <row r="507" spans="1:17" x14ac:dyDescent="0.25">
      <c r="A507" s="3"/>
      <c r="B507" s="374" t="s">
        <v>255</v>
      </c>
      <c r="C507" s="375"/>
      <c r="D507" s="375"/>
      <c r="E507" s="375"/>
      <c r="F507" s="375"/>
      <c r="G507" s="375"/>
      <c r="H507" s="375"/>
      <c r="I507" s="375"/>
      <c r="J507" s="375"/>
      <c r="K507" s="375"/>
      <c r="L507" s="375"/>
      <c r="M507" s="375"/>
      <c r="N507" s="375"/>
      <c r="O507" s="376"/>
      <c r="P507" s="61">
        <f>SUM(O509:O517)</f>
        <v>11</v>
      </c>
      <c r="Q507" s="87">
        <f>SUM(Q509:Q517)</f>
        <v>0</v>
      </c>
    </row>
    <row r="508" spans="1:17" x14ac:dyDescent="0.25">
      <c r="A508" s="3"/>
      <c r="B508" s="22" t="s">
        <v>0</v>
      </c>
      <c r="C508" s="23" t="s">
        <v>1</v>
      </c>
      <c r="D508" s="23" t="s">
        <v>2</v>
      </c>
      <c r="E508" s="23" t="s">
        <v>28</v>
      </c>
      <c r="F508" s="23" t="s">
        <v>3</v>
      </c>
      <c r="G508" s="23" t="s">
        <v>4</v>
      </c>
      <c r="H508" s="23" t="s">
        <v>5</v>
      </c>
      <c r="I508" s="23" t="s">
        <v>6</v>
      </c>
      <c r="J508" s="23" t="s">
        <v>7</v>
      </c>
      <c r="K508" s="23" t="s">
        <v>8</v>
      </c>
      <c r="L508" s="23" t="s">
        <v>9</v>
      </c>
      <c r="M508" s="23" t="s">
        <v>10</v>
      </c>
      <c r="N508" s="23" t="s">
        <v>11</v>
      </c>
      <c r="O508" s="23" t="s">
        <v>12</v>
      </c>
      <c r="P508" s="62" t="s">
        <v>22</v>
      </c>
      <c r="Q508" s="88" t="s">
        <v>37</v>
      </c>
    </row>
    <row r="509" spans="1:17" x14ac:dyDescent="0.25">
      <c r="A509" s="3"/>
      <c r="B509" s="24" t="s">
        <v>255</v>
      </c>
      <c r="C509" s="25" t="s">
        <v>291</v>
      </c>
      <c r="D509" s="25" t="s">
        <v>306</v>
      </c>
      <c r="E509" s="25" t="s">
        <v>125</v>
      </c>
      <c r="F509" s="25">
        <v>0</v>
      </c>
      <c r="G509" s="25">
        <v>3</v>
      </c>
      <c r="H509" s="25">
        <v>0</v>
      </c>
      <c r="I509" s="25">
        <v>5</v>
      </c>
      <c r="J509" s="25">
        <v>3</v>
      </c>
      <c r="K509" s="25">
        <v>0</v>
      </c>
      <c r="L509" s="25">
        <v>0</v>
      </c>
      <c r="M509" s="25">
        <v>0</v>
      </c>
      <c r="N509" s="25">
        <v>0</v>
      </c>
      <c r="O509" s="26">
        <f t="shared" si="10"/>
        <v>11</v>
      </c>
      <c r="P509" s="103"/>
    </row>
    <row r="510" spans="1:17" x14ac:dyDescent="0.25">
      <c r="A510" s="3"/>
      <c r="B510" s="24" t="s">
        <v>255</v>
      </c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6">
        <f t="shared" si="10"/>
        <v>0</v>
      </c>
      <c r="P510" s="104"/>
    </row>
    <row r="511" spans="1:17" x14ac:dyDescent="0.25">
      <c r="A511" s="3"/>
      <c r="B511" s="24" t="s">
        <v>255</v>
      </c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6">
        <f t="shared" si="10"/>
        <v>0</v>
      </c>
      <c r="P511" s="104"/>
    </row>
    <row r="512" spans="1:17" x14ac:dyDescent="0.25">
      <c r="A512" s="3"/>
      <c r="B512" s="24" t="s">
        <v>255</v>
      </c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6">
        <f t="shared" si="10"/>
        <v>0</v>
      </c>
      <c r="P512" s="104"/>
    </row>
    <row r="513" spans="1:17" x14ac:dyDescent="0.25">
      <c r="A513" s="3"/>
      <c r="B513" s="24" t="s">
        <v>255</v>
      </c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6">
        <f t="shared" si="10"/>
        <v>0</v>
      </c>
      <c r="P513" s="104"/>
    </row>
    <row r="514" spans="1:17" x14ac:dyDescent="0.25">
      <c r="A514" s="3"/>
      <c r="B514" s="24" t="s">
        <v>255</v>
      </c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6">
        <f t="shared" si="10"/>
        <v>0</v>
      </c>
      <c r="P514" s="104"/>
    </row>
    <row r="515" spans="1:17" x14ac:dyDescent="0.25">
      <c r="A515" s="3"/>
      <c r="B515" s="24" t="s">
        <v>255</v>
      </c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6">
        <f t="shared" si="10"/>
        <v>0</v>
      </c>
      <c r="P515" s="104"/>
    </row>
    <row r="516" spans="1:17" x14ac:dyDescent="0.25">
      <c r="A516" s="3"/>
      <c r="B516" s="24" t="s">
        <v>255</v>
      </c>
      <c r="C516" s="89" t="s">
        <v>37</v>
      </c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6">
        <f t="shared" si="10"/>
        <v>0</v>
      </c>
      <c r="P516" s="104"/>
    </row>
    <row r="517" spans="1:17" x14ac:dyDescent="0.25">
      <c r="A517" s="3"/>
      <c r="B517" s="24" t="s">
        <v>255</v>
      </c>
      <c r="C517" s="84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6">
        <f t="shared" si="10"/>
        <v>0</v>
      </c>
      <c r="P517" s="105"/>
    </row>
    <row r="518" spans="1:17" x14ac:dyDescent="0.25">
      <c r="A518" s="3"/>
      <c r="B518" s="374" t="s">
        <v>278</v>
      </c>
      <c r="C518" s="375"/>
      <c r="D518" s="375"/>
      <c r="E518" s="375"/>
      <c r="F518" s="375"/>
      <c r="G518" s="375"/>
      <c r="H518" s="375"/>
      <c r="I518" s="375"/>
      <c r="J518" s="375"/>
      <c r="K518" s="375"/>
      <c r="L518" s="375"/>
      <c r="M518" s="375"/>
      <c r="N518" s="375"/>
      <c r="O518" s="376"/>
      <c r="P518" s="61">
        <f>SUM(O520:O538)</f>
        <v>0</v>
      </c>
      <c r="Q518" s="87">
        <f>SUM(Q520:Q538)</f>
        <v>0</v>
      </c>
    </row>
    <row r="519" spans="1:17" x14ac:dyDescent="0.25">
      <c r="A519" s="3"/>
      <c r="B519" s="22" t="s">
        <v>0</v>
      </c>
      <c r="C519" s="23" t="s">
        <v>1</v>
      </c>
      <c r="D519" s="23" t="s">
        <v>2</v>
      </c>
      <c r="E519" s="23" t="s">
        <v>28</v>
      </c>
      <c r="F519" s="23" t="s">
        <v>3</v>
      </c>
      <c r="G519" s="23" t="s">
        <v>4</v>
      </c>
      <c r="H519" s="23" t="s">
        <v>5</v>
      </c>
      <c r="I519" s="23" t="s">
        <v>6</v>
      </c>
      <c r="J519" s="23" t="s">
        <v>7</v>
      </c>
      <c r="K519" s="23" t="s">
        <v>8</v>
      </c>
      <c r="L519" s="23" t="s">
        <v>9</v>
      </c>
      <c r="M519" s="23" t="s">
        <v>10</v>
      </c>
      <c r="N519" s="23" t="s">
        <v>11</v>
      </c>
      <c r="O519" s="23" t="s">
        <v>12</v>
      </c>
      <c r="P519" s="62" t="s">
        <v>22</v>
      </c>
      <c r="Q519" s="88" t="s">
        <v>37</v>
      </c>
    </row>
    <row r="520" spans="1:17" x14ac:dyDescent="0.25">
      <c r="A520" s="3"/>
      <c r="B520" s="24" t="s">
        <v>282</v>
      </c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6">
        <f t="shared" si="10"/>
        <v>0</v>
      </c>
      <c r="P520" s="103"/>
    </row>
    <row r="521" spans="1:17" x14ac:dyDescent="0.25">
      <c r="A521" s="3"/>
      <c r="B521" s="24" t="s">
        <v>282</v>
      </c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6">
        <f t="shared" si="10"/>
        <v>0</v>
      </c>
      <c r="P521" s="104"/>
    </row>
    <row r="522" spans="1:17" x14ac:dyDescent="0.25">
      <c r="A522" s="3"/>
      <c r="B522" s="24" t="s">
        <v>282</v>
      </c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6">
        <f t="shared" si="10"/>
        <v>0</v>
      </c>
      <c r="P522" s="104"/>
    </row>
    <row r="523" spans="1:17" x14ac:dyDescent="0.25">
      <c r="A523" s="3"/>
      <c r="B523" s="24" t="s">
        <v>282</v>
      </c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6">
        <f t="shared" si="10"/>
        <v>0</v>
      </c>
      <c r="P523" s="104"/>
    </row>
    <row r="524" spans="1:17" x14ac:dyDescent="0.25">
      <c r="A524" s="3"/>
      <c r="B524" s="24" t="s">
        <v>282</v>
      </c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6">
        <f t="shared" si="10"/>
        <v>0</v>
      </c>
      <c r="P524" s="104"/>
    </row>
    <row r="525" spans="1:17" x14ac:dyDescent="0.25">
      <c r="A525" s="3"/>
      <c r="B525" s="24" t="s">
        <v>282</v>
      </c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6">
        <f t="shared" si="10"/>
        <v>0</v>
      </c>
      <c r="P525" s="104"/>
    </row>
    <row r="526" spans="1:17" x14ac:dyDescent="0.25">
      <c r="A526" s="3"/>
      <c r="B526" s="24" t="s">
        <v>282</v>
      </c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6">
        <f t="shared" si="10"/>
        <v>0</v>
      </c>
      <c r="P526" s="104"/>
    </row>
    <row r="527" spans="1:17" x14ac:dyDescent="0.25">
      <c r="A527" s="3"/>
      <c r="B527" s="24" t="s">
        <v>282</v>
      </c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6">
        <f t="shared" si="10"/>
        <v>0</v>
      </c>
      <c r="P527" s="104"/>
    </row>
    <row r="528" spans="1:17" x14ac:dyDescent="0.25">
      <c r="A528" s="3"/>
      <c r="B528" s="24" t="s">
        <v>282</v>
      </c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6">
        <f t="shared" si="10"/>
        <v>0</v>
      </c>
      <c r="P528" s="104"/>
    </row>
    <row r="529" spans="1:17" x14ac:dyDescent="0.25">
      <c r="A529" s="3"/>
      <c r="B529" s="24" t="s">
        <v>282</v>
      </c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6">
        <f t="shared" si="10"/>
        <v>0</v>
      </c>
      <c r="P529" s="104"/>
    </row>
    <row r="530" spans="1:17" x14ac:dyDescent="0.25">
      <c r="A530" s="3"/>
      <c r="B530" s="24" t="s">
        <v>282</v>
      </c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6">
        <f t="shared" si="10"/>
        <v>0</v>
      </c>
      <c r="P530" s="104"/>
    </row>
    <row r="531" spans="1:17" x14ac:dyDescent="0.25">
      <c r="A531" s="3"/>
      <c r="B531" s="24" t="s">
        <v>282</v>
      </c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6">
        <f t="shared" si="10"/>
        <v>0</v>
      </c>
      <c r="P531" s="104"/>
    </row>
    <row r="532" spans="1:17" x14ac:dyDescent="0.25">
      <c r="A532" s="3"/>
      <c r="B532" s="24" t="s">
        <v>282</v>
      </c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6">
        <f t="shared" si="10"/>
        <v>0</v>
      </c>
      <c r="P532" s="104"/>
    </row>
    <row r="533" spans="1:17" x14ac:dyDescent="0.25">
      <c r="A533" s="3"/>
      <c r="B533" s="24" t="s">
        <v>282</v>
      </c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6">
        <f t="shared" si="10"/>
        <v>0</v>
      </c>
      <c r="P533" s="104"/>
    </row>
    <row r="534" spans="1:17" x14ac:dyDescent="0.25">
      <c r="A534" s="3"/>
      <c r="B534" s="24" t="s">
        <v>282</v>
      </c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6">
        <f t="shared" si="10"/>
        <v>0</v>
      </c>
      <c r="P534" s="104"/>
    </row>
    <row r="535" spans="1:17" x14ac:dyDescent="0.25">
      <c r="A535" s="3"/>
      <c r="B535" s="24" t="s">
        <v>282</v>
      </c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6">
        <f t="shared" si="10"/>
        <v>0</v>
      </c>
      <c r="P535" s="104"/>
    </row>
    <row r="536" spans="1:17" x14ac:dyDescent="0.25">
      <c r="A536" s="3"/>
      <c r="B536" s="24" t="s">
        <v>282</v>
      </c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6">
        <f t="shared" si="10"/>
        <v>0</v>
      </c>
      <c r="P536" s="104"/>
    </row>
    <row r="537" spans="1:17" x14ac:dyDescent="0.25">
      <c r="A537" s="3"/>
      <c r="B537" s="24" t="s">
        <v>282</v>
      </c>
      <c r="C537" s="89" t="s">
        <v>37</v>
      </c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6">
        <f t="shared" si="10"/>
        <v>0</v>
      </c>
      <c r="P537" s="104"/>
    </row>
    <row r="538" spans="1:17" x14ac:dyDescent="0.25">
      <c r="A538" s="3"/>
      <c r="B538" s="24" t="s">
        <v>282</v>
      </c>
      <c r="C538" s="84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6">
        <f t="shared" si="10"/>
        <v>0</v>
      </c>
      <c r="P538" s="105"/>
    </row>
    <row r="539" spans="1:17" x14ac:dyDescent="0.25">
      <c r="A539" s="3"/>
      <c r="B539" s="374" t="s">
        <v>257</v>
      </c>
      <c r="C539" s="375"/>
      <c r="D539" s="375"/>
      <c r="E539" s="375"/>
      <c r="F539" s="375"/>
      <c r="G539" s="375"/>
      <c r="H539" s="375"/>
      <c r="I539" s="375"/>
      <c r="J539" s="375"/>
      <c r="K539" s="375"/>
      <c r="L539" s="375"/>
      <c r="M539" s="375"/>
      <c r="N539" s="375"/>
      <c r="O539" s="376"/>
      <c r="P539" s="61">
        <f>SUM(O541:O559)</f>
        <v>0</v>
      </c>
      <c r="Q539" s="87">
        <f>SUM(Q541:Q559)</f>
        <v>0</v>
      </c>
    </row>
    <row r="540" spans="1:17" x14ac:dyDescent="0.25">
      <c r="A540" s="3"/>
      <c r="B540" s="22" t="s">
        <v>0</v>
      </c>
      <c r="C540" s="23" t="s">
        <v>1</v>
      </c>
      <c r="D540" s="23" t="s">
        <v>2</v>
      </c>
      <c r="E540" s="23" t="s">
        <v>28</v>
      </c>
      <c r="F540" s="23" t="s">
        <v>3</v>
      </c>
      <c r="G540" s="23" t="s">
        <v>4</v>
      </c>
      <c r="H540" s="23" t="s">
        <v>5</v>
      </c>
      <c r="I540" s="23" t="s">
        <v>6</v>
      </c>
      <c r="J540" s="23" t="s">
        <v>7</v>
      </c>
      <c r="K540" s="23" t="s">
        <v>8</v>
      </c>
      <c r="L540" s="23" t="s">
        <v>9</v>
      </c>
      <c r="M540" s="23" t="s">
        <v>10</v>
      </c>
      <c r="N540" s="23" t="s">
        <v>11</v>
      </c>
      <c r="O540" s="23" t="s">
        <v>12</v>
      </c>
      <c r="P540" s="62" t="s">
        <v>22</v>
      </c>
      <c r="Q540" s="88" t="s">
        <v>37</v>
      </c>
    </row>
    <row r="541" spans="1:17" x14ac:dyDescent="0.25">
      <c r="A541" s="3"/>
      <c r="B541" s="24" t="s">
        <v>257</v>
      </c>
      <c r="C541" s="82"/>
      <c r="D541" s="82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6">
        <f t="shared" si="10"/>
        <v>0</v>
      </c>
      <c r="P541" s="103"/>
    </row>
    <row r="542" spans="1:17" x14ac:dyDescent="0.25">
      <c r="A542" s="3"/>
      <c r="B542" s="24" t="s">
        <v>257</v>
      </c>
      <c r="C542" s="82"/>
      <c r="D542" s="82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6">
        <f t="shared" si="10"/>
        <v>0</v>
      </c>
      <c r="P542" s="104"/>
    </row>
    <row r="543" spans="1:17" x14ac:dyDescent="0.25">
      <c r="A543" s="3"/>
      <c r="B543" s="24" t="s">
        <v>257</v>
      </c>
      <c r="C543" s="82"/>
      <c r="D543" s="82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6">
        <f t="shared" si="10"/>
        <v>0</v>
      </c>
      <c r="P543" s="104"/>
    </row>
    <row r="544" spans="1:17" x14ac:dyDescent="0.25">
      <c r="A544" s="3"/>
      <c r="B544" s="24" t="s">
        <v>257</v>
      </c>
      <c r="C544" s="82"/>
      <c r="D544" s="82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6">
        <f t="shared" si="10"/>
        <v>0</v>
      </c>
      <c r="P544" s="104"/>
    </row>
    <row r="545" spans="1:17" x14ac:dyDescent="0.25">
      <c r="A545" s="3"/>
      <c r="B545" s="24" t="s">
        <v>257</v>
      </c>
      <c r="C545" s="82"/>
      <c r="D545" s="82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6">
        <f t="shared" si="10"/>
        <v>0</v>
      </c>
      <c r="P545" s="104"/>
    </row>
    <row r="546" spans="1:17" x14ac:dyDescent="0.25">
      <c r="A546" s="3"/>
      <c r="B546" s="24" t="s">
        <v>257</v>
      </c>
      <c r="C546" s="82"/>
      <c r="D546" s="82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6">
        <f t="shared" si="10"/>
        <v>0</v>
      </c>
      <c r="P546" s="104"/>
    </row>
    <row r="547" spans="1:17" x14ac:dyDescent="0.25">
      <c r="A547" s="3"/>
      <c r="B547" s="24" t="s">
        <v>257</v>
      </c>
      <c r="C547" s="82"/>
      <c r="D547" s="82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6">
        <f t="shared" si="10"/>
        <v>0</v>
      </c>
      <c r="P547" s="104"/>
    </row>
    <row r="548" spans="1:17" x14ac:dyDescent="0.25">
      <c r="A548" s="3"/>
      <c r="B548" s="24" t="s">
        <v>257</v>
      </c>
      <c r="C548" s="82"/>
      <c r="D548" s="82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6">
        <f t="shared" si="10"/>
        <v>0</v>
      </c>
      <c r="P548" s="104"/>
    </row>
    <row r="549" spans="1:17" x14ac:dyDescent="0.25">
      <c r="A549" s="3"/>
      <c r="B549" s="24" t="s">
        <v>257</v>
      </c>
      <c r="C549" s="82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6">
        <f t="shared" si="10"/>
        <v>0</v>
      </c>
      <c r="P549" s="104"/>
    </row>
    <row r="550" spans="1:17" x14ac:dyDescent="0.25">
      <c r="A550" s="3"/>
      <c r="B550" s="24" t="s">
        <v>257</v>
      </c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6">
        <f t="shared" si="10"/>
        <v>0</v>
      </c>
      <c r="P550" s="104"/>
    </row>
    <row r="551" spans="1:17" x14ac:dyDescent="0.25">
      <c r="A551" s="3"/>
      <c r="B551" s="24" t="s">
        <v>257</v>
      </c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6">
        <f t="shared" si="10"/>
        <v>0</v>
      </c>
      <c r="P551" s="104"/>
    </row>
    <row r="552" spans="1:17" x14ac:dyDescent="0.25">
      <c r="A552" s="3"/>
      <c r="B552" s="24" t="s">
        <v>257</v>
      </c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6">
        <f t="shared" si="10"/>
        <v>0</v>
      </c>
      <c r="P552" s="104"/>
    </row>
    <row r="553" spans="1:17" x14ac:dyDescent="0.25">
      <c r="A553" s="3"/>
      <c r="B553" s="24" t="s">
        <v>257</v>
      </c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6">
        <f t="shared" si="10"/>
        <v>0</v>
      </c>
      <c r="P553" s="104"/>
    </row>
    <row r="554" spans="1:17" x14ac:dyDescent="0.25">
      <c r="A554" s="3"/>
      <c r="B554" s="24" t="s">
        <v>257</v>
      </c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6">
        <f t="shared" si="10"/>
        <v>0</v>
      </c>
      <c r="P554" s="104"/>
    </row>
    <row r="555" spans="1:17" x14ac:dyDescent="0.25">
      <c r="A555" s="3"/>
      <c r="B555" s="24" t="s">
        <v>257</v>
      </c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6">
        <f t="shared" si="10"/>
        <v>0</v>
      </c>
      <c r="P555" s="104"/>
    </row>
    <row r="556" spans="1:17" x14ac:dyDescent="0.25">
      <c r="A556" s="3"/>
      <c r="B556" s="24" t="s">
        <v>257</v>
      </c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6">
        <f t="shared" si="10"/>
        <v>0</v>
      </c>
      <c r="P556" s="104"/>
    </row>
    <row r="557" spans="1:17" x14ac:dyDescent="0.25">
      <c r="A557" s="3"/>
      <c r="B557" s="24" t="s">
        <v>257</v>
      </c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6">
        <f t="shared" si="10"/>
        <v>0</v>
      </c>
      <c r="P557" s="104"/>
    </row>
    <row r="558" spans="1:17" x14ac:dyDescent="0.25">
      <c r="A558" s="3"/>
      <c r="B558" s="24" t="s">
        <v>257</v>
      </c>
      <c r="C558" s="89" t="s">
        <v>37</v>
      </c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6">
        <f t="shared" si="10"/>
        <v>0</v>
      </c>
      <c r="P558" s="104"/>
    </row>
    <row r="559" spans="1:17" x14ac:dyDescent="0.25">
      <c r="A559" s="3"/>
      <c r="B559" s="24" t="s">
        <v>257</v>
      </c>
      <c r="C559" s="84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6">
        <f t="shared" si="10"/>
        <v>0</v>
      </c>
      <c r="P559" s="105"/>
    </row>
    <row r="560" spans="1:17" x14ac:dyDescent="0.25">
      <c r="A560" s="3"/>
      <c r="B560" s="374" t="s">
        <v>258</v>
      </c>
      <c r="C560" s="375"/>
      <c r="D560" s="375"/>
      <c r="E560" s="375"/>
      <c r="F560" s="375"/>
      <c r="G560" s="375"/>
      <c r="H560" s="375"/>
      <c r="I560" s="375"/>
      <c r="J560" s="375"/>
      <c r="K560" s="375"/>
      <c r="L560" s="375"/>
      <c r="M560" s="375"/>
      <c r="N560" s="375"/>
      <c r="O560" s="376"/>
      <c r="P560" s="61">
        <f>SUM(O562:O581)</f>
        <v>20</v>
      </c>
      <c r="Q560" s="87">
        <f>SUM(Q562:Q581)</f>
        <v>0</v>
      </c>
    </row>
    <row r="561" spans="1:17" x14ac:dyDescent="0.25">
      <c r="A561" s="3"/>
      <c r="B561" s="22" t="s">
        <v>0</v>
      </c>
      <c r="C561" s="23" t="s">
        <v>1</v>
      </c>
      <c r="D561" s="23" t="s">
        <v>2</v>
      </c>
      <c r="E561" s="23" t="s">
        <v>28</v>
      </c>
      <c r="F561" s="23" t="s">
        <v>3</v>
      </c>
      <c r="G561" s="23" t="s">
        <v>4</v>
      </c>
      <c r="H561" s="23" t="s">
        <v>5</v>
      </c>
      <c r="I561" s="23" t="s">
        <v>6</v>
      </c>
      <c r="J561" s="23" t="s">
        <v>7</v>
      </c>
      <c r="K561" s="23" t="s">
        <v>8</v>
      </c>
      <c r="L561" s="23" t="s">
        <v>9</v>
      </c>
      <c r="M561" s="23" t="s">
        <v>10</v>
      </c>
      <c r="N561" s="23" t="s">
        <v>11</v>
      </c>
      <c r="O561" s="23" t="s">
        <v>12</v>
      </c>
      <c r="P561" s="62" t="s">
        <v>22</v>
      </c>
      <c r="Q561" s="88" t="s">
        <v>37</v>
      </c>
    </row>
    <row r="562" spans="1:17" x14ac:dyDescent="0.25">
      <c r="A562" s="3"/>
      <c r="B562" s="24" t="s">
        <v>258</v>
      </c>
      <c r="C562" s="25" t="s">
        <v>291</v>
      </c>
      <c r="D562" s="25" t="s">
        <v>306</v>
      </c>
      <c r="E562" s="25" t="s">
        <v>125</v>
      </c>
      <c r="F562" s="25">
        <v>0</v>
      </c>
      <c r="G562" s="25">
        <v>0</v>
      </c>
      <c r="H562" s="25">
        <v>3</v>
      </c>
      <c r="I562" s="25">
        <v>8</v>
      </c>
      <c r="J562" s="25">
        <v>6</v>
      </c>
      <c r="K562" s="25">
        <v>0</v>
      </c>
      <c r="L562" s="25">
        <v>3</v>
      </c>
      <c r="M562" s="25">
        <v>0</v>
      </c>
      <c r="N562" s="25">
        <v>0</v>
      </c>
      <c r="O562" s="26">
        <f t="shared" si="10"/>
        <v>20</v>
      </c>
      <c r="P562" s="103"/>
    </row>
    <row r="563" spans="1:17" x14ac:dyDescent="0.25">
      <c r="A563" s="3"/>
      <c r="B563" s="24" t="s">
        <v>258</v>
      </c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6">
        <f t="shared" si="10"/>
        <v>0</v>
      </c>
      <c r="P563" s="104"/>
    </row>
    <row r="564" spans="1:17" x14ac:dyDescent="0.25">
      <c r="A564" s="3"/>
      <c r="B564" s="24" t="s">
        <v>258</v>
      </c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6">
        <f t="shared" si="10"/>
        <v>0</v>
      </c>
      <c r="P564" s="104"/>
    </row>
    <row r="565" spans="1:17" x14ac:dyDescent="0.25">
      <c r="A565" s="3"/>
      <c r="B565" s="24" t="s">
        <v>258</v>
      </c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6">
        <f t="shared" si="10"/>
        <v>0</v>
      </c>
      <c r="P565" s="104"/>
    </row>
    <row r="566" spans="1:17" x14ac:dyDescent="0.25">
      <c r="A566" s="3"/>
      <c r="B566" s="24" t="s">
        <v>258</v>
      </c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6">
        <f t="shared" si="10"/>
        <v>0</v>
      </c>
      <c r="P566" s="104"/>
    </row>
    <row r="567" spans="1:17" x14ac:dyDescent="0.25">
      <c r="A567" s="3"/>
      <c r="B567" s="24" t="s">
        <v>258</v>
      </c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6">
        <f t="shared" si="10"/>
        <v>0</v>
      </c>
      <c r="P567" s="104"/>
    </row>
    <row r="568" spans="1:17" x14ac:dyDescent="0.25">
      <c r="A568" s="3"/>
      <c r="B568" s="24" t="s">
        <v>258</v>
      </c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6">
        <f t="shared" si="10"/>
        <v>0</v>
      </c>
      <c r="P568" s="104"/>
    </row>
    <row r="569" spans="1:17" x14ac:dyDescent="0.25">
      <c r="A569" s="3"/>
      <c r="B569" s="24" t="s">
        <v>258</v>
      </c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6">
        <f t="shared" si="10"/>
        <v>0</v>
      </c>
      <c r="P569" s="104"/>
    </row>
    <row r="570" spans="1:17" x14ac:dyDescent="0.25">
      <c r="A570" s="3"/>
      <c r="B570" s="24" t="s">
        <v>258</v>
      </c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6">
        <f t="shared" si="10"/>
        <v>0</v>
      </c>
      <c r="P570" s="104"/>
    </row>
    <row r="571" spans="1:17" x14ac:dyDescent="0.25">
      <c r="A571" s="3"/>
      <c r="B571" s="24" t="s">
        <v>258</v>
      </c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6">
        <f t="shared" si="10"/>
        <v>0</v>
      </c>
      <c r="P571" s="104"/>
    </row>
    <row r="572" spans="1:17" x14ac:dyDescent="0.25">
      <c r="A572" s="3"/>
      <c r="B572" s="24" t="s">
        <v>258</v>
      </c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6">
        <f t="shared" si="10"/>
        <v>0</v>
      </c>
      <c r="P572" s="104"/>
    </row>
    <row r="573" spans="1:17" x14ac:dyDescent="0.25">
      <c r="A573" s="3"/>
      <c r="B573" s="24" t="s">
        <v>258</v>
      </c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6">
        <f t="shared" si="10"/>
        <v>0</v>
      </c>
      <c r="P573" s="104"/>
    </row>
    <row r="574" spans="1:17" x14ac:dyDescent="0.25">
      <c r="A574" s="3"/>
      <c r="B574" s="24" t="s">
        <v>258</v>
      </c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6">
        <f t="shared" si="10"/>
        <v>0</v>
      </c>
      <c r="P574" s="104"/>
    </row>
    <row r="575" spans="1:17" x14ac:dyDescent="0.25">
      <c r="A575" s="3"/>
      <c r="B575" s="24" t="s">
        <v>258</v>
      </c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6">
        <f t="shared" si="10"/>
        <v>0</v>
      </c>
      <c r="P575" s="104"/>
    </row>
    <row r="576" spans="1:17" x14ac:dyDescent="0.25">
      <c r="A576" s="3"/>
      <c r="B576" s="24" t="s">
        <v>258</v>
      </c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6">
        <f t="shared" si="10"/>
        <v>0</v>
      </c>
      <c r="P576" s="104"/>
    </row>
    <row r="577" spans="1:17" x14ac:dyDescent="0.25">
      <c r="A577" s="3"/>
      <c r="B577" s="24" t="s">
        <v>258</v>
      </c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6">
        <f t="shared" si="10"/>
        <v>0</v>
      </c>
      <c r="P577" s="104"/>
    </row>
    <row r="578" spans="1:17" x14ac:dyDescent="0.25">
      <c r="A578" s="3"/>
      <c r="B578" s="24" t="s">
        <v>258</v>
      </c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6">
        <f t="shared" si="10"/>
        <v>0</v>
      </c>
      <c r="P578" s="104"/>
    </row>
    <row r="579" spans="1:17" x14ac:dyDescent="0.25">
      <c r="A579" s="3"/>
      <c r="B579" s="24" t="s">
        <v>258</v>
      </c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6">
        <f t="shared" si="10"/>
        <v>0</v>
      </c>
      <c r="P579" s="104"/>
    </row>
    <row r="580" spans="1:17" x14ac:dyDescent="0.25">
      <c r="A580" s="3"/>
      <c r="B580" s="24" t="s">
        <v>258</v>
      </c>
      <c r="C580" s="89" t="s">
        <v>37</v>
      </c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6">
        <f t="shared" si="10"/>
        <v>0</v>
      </c>
      <c r="P580" s="104"/>
    </row>
    <row r="581" spans="1:17" x14ac:dyDescent="0.25">
      <c r="A581" s="3"/>
      <c r="B581" s="24" t="s">
        <v>258</v>
      </c>
      <c r="C581" s="84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6">
        <f t="shared" si="10"/>
        <v>0</v>
      </c>
      <c r="P581" s="105"/>
    </row>
    <row r="582" spans="1:17" x14ac:dyDescent="0.25">
      <c r="A582" s="3"/>
      <c r="B582" s="374" t="s">
        <v>259</v>
      </c>
      <c r="C582" s="375"/>
      <c r="D582" s="375"/>
      <c r="E582" s="375"/>
      <c r="F582" s="375"/>
      <c r="G582" s="375"/>
      <c r="H582" s="375"/>
      <c r="I582" s="375"/>
      <c r="J582" s="375"/>
      <c r="K582" s="375"/>
      <c r="L582" s="375"/>
      <c r="M582" s="375"/>
      <c r="N582" s="375"/>
      <c r="O582" s="376"/>
      <c r="P582" s="61">
        <f>SUM(O584:O602)</f>
        <v>12</v>
      </c>
      <c r="Q582" s="87">
        <f>SUM(Q584:Q602)</f>
        <v>0</v>
      </c>
    </row>
    <row r="583" spans="1:17" x14ac:dyDescent="0.25">
      <c r="A583" s="3"/>
      <c r="B583" s="22" t="s">
        <v>0</v>
      </c>
      <c r="C583" s="23" t="s">
        <v>1</v>
      </c>
      <c r="D583" s="23" t="s">
        <v>2</v>
      </c>
      <c r="E583" s="23" t="s">
        <v>28</v>
      </c>
      <c r="F583" s="23" t="s">
        <v>3</v>
      </c>
      <c r="G583" s="23" t="s">
        <v>4</v>
      </c>
      <c r="H583" s="23" t="s">
        <v>5</v>
      </c>
      <c r="I583" s="23" t="s">
        <v>6</v>
      </c>
      <c r="J583" s="23" t="s">
        <v>7</v>
      </c>
      <c r="K583" s="23" t="s">
        <v>8</v>
      </c>
      <c r="L583" s="23" t="s">
        <v>9</v>
      </c>
      <c r="M583" s="23" t="s">
        <v>10</v>
      </c>
      <c r="N583" s="23" t="s">
        <v>11</v>
      </c>
      <c r="O583" s="23" t="s">
        <v>12</v>
      </c>
      <c r="P583" s="62" t="s">
        <v>22</v>
      </c>
      <c r="Q583" s="88" t="s">
        <v>37</v>
      </c>
    </row>
    <row r="584" spans="1:17" x14ac:dyDescent="0.25">
      <c r="A584" s="3"/>
      <c r="B584" s="24" t="s">
        <v>259</v>
      </c>
      <c r="C584" s="25" t="s">
        <v>291</v>
      </c>
      <c r="D584" s="25" t="s">
        <v>310</v>
      </c>
      <c r="E584" s="25" t="s">
        <v>125</v>
      </c>
      <c r="F584" s="25">
        <v>4</v>
      </c>
      <c r="G584" s="25">
        <v>0</v>
      </c>
      <c r="H584" s="25">
        <v>0</v>
      </c>
      <c r="I584" s="25">
        <v>0</v>
      </c>
      <c r="J584" s="25">
        <v>8</v>
      </c>
      <c r="K584" s="25">
        <v>0</v>
      </c>
      <c r="L584" s="25">
        <v>0</v>
      </c>
      <c r="M584" s="25">
        <v>0</v>
      </c>
      <c r="N584" s="25">
        <v>0</v>
      </c>
      <c r="O584" s="26">
        <f t="shared" si="10"/>
        <v>12</v>
      </c>
      <c r="P584" s="103"/>
    </row>
    <row r="585" spans="1:17" x14ac:dyDescent="0.25">
      <c r="A585" s="3"/>
      <c r="B585" s="24" t="s">
        <v>259</v>
      </c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6">
        <f t="shared" si="10"/>
        <v>0</v>
      </c>
      <c r="P585" s="104"/>
    </row>
    <row r="586" spans="1:17" x14ac:dyDescent="0.25">
      <c r="A586" s="3"/>
      <c r="B586" s="24" t="s">
        <v>259</v>
      </c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6">
        <f t="shared" si="10"/>
        <v>0</v>
      </c>
      <c r="P586" s="104"/>
    </row>
    <row r="587" spans="1:17" x14ac:dyDescent="0.25">
      <c r="A587" s="3"/>
      <c r="B587" s="24" t="s">
        <v>259</v>
      </c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6">
        <f t="shared" si="10"/>
        <v>0</v>
      </c>
      <c r="P587" s="104"/>
    </row>
    <row r="588" spans="1:17" x14ac:dyDescent="0.25">
      <c r="A588" s="3"/>
      <c r="B588" s="24" t="s">
        <v>259</v>
      </c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6">
        <f t="shared" si="10"/>
        <v>0</v>
      </c>
      <c r="P588" s="104"/>
    </row>
    <row r="589" spans="1:17" x14ac:dyDescent="0.25">
      <c r="A589" s="3"/>
      <c r="B589" s="24" t="s">
        <v>259</v>
      </c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6">
        <f t="shared" si="10"/>
        <v>0</v>
      </c>
      <c r="P589" s="104"/>
    </row>
    <row r="590" spans="1:17" x14ac:dyDescent="0.25">
      <c r="A590" s="3"/>
      <c r="B590" s="24" t="s">
        <v>259</v>
      </c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6">
        <f t="shared" si="10"/>
        <v>0</v>
      </c>
      <c r="P590" s="104"/>
    </row>
    <row r="591" spans="1:17" x14ac:dyDescent="0.25">
      <c r="A591" s="3"/>
      <c r="B591" s="24" t="s">
        <v>259</v>
      </c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6">
        <f t="shared" si="10"/>
        <v>0</v>
      </c>
      <c r="P591" s="104"/>
    </row>
    <row r="592" spans="1:17" x14ac:dyDescent="0.25">
      <c r="A592" s="3"/>
      <c r="B592" s="24" t="s">
        <v>259</v>
      </c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6">
        <f t="shared" si="10"/>
        <v>0</v>
      </c>
      <c r="P592" s="104"/>
    </row>
    <row r="593" spans="1:17" x14ac:dyDescent="0.25">
      <c r="A593" s="3"/>
      <c r="B593" s="24" t="s">
        <v>259</v>
      </c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6">
        <f t="shared" si="10"/>
        <v>0</v>
      </c>
      <c r="P593" s="104"/>
    </row>
    <row r="594" spans="1:17" x14ac:dyDescent="0.25">
      <c r="A594" s="3"/>
      <c r="B594" s="24" t="s">
        <v>259</v>
      </c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6">
        <f t="shared" si="10"/>
        <v>0</v>
      </c>
      <c r="P594" s="104"/>
    </row>
    <row r="595" spans="1:17" x14ac:dyDescent="0.25">
      <c r="A595" s="3"/>
      <c r="B595" s="24" t="s">
        <v>259</v>
      </c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6">
        <f t="shared" si="10"/>
        <v>0</v>
      </c>
      <c r="P595" s="104"/>
    </row>
    <row r="596" spans="1:17" x14ac:dyDescent="0.25">
      <c r="A596" s="3"/>
      <c r="B596" s="24" t="s">
        <v>259</v>
      </c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6">
        <f t="shared" si="10"/>
        <v>0</v>
      </c>
      <c r="P596" s="104"/>
    </row>
    <row r="597" spans="1:17" x14ac:dyDescent="0.25">
      <c r="A597" s="3"/>
      <c r="B597" s="24" t="s">
        <v>259</v>
      </c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6">
        <f t="shared" si="10"/>
        <v>0</v>
      </c>
      <c r="P597" s="104"/>
    </row>
    <row r="598" spans="1:17" x14ac:dyDescent="0.25">
      <c r="A598" s="3"/>
      <c r="B598" s="24" t="s">
        <v>259</v>
      </c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6">
        <f t="shared" si="10"/>
        <v>0</v>
      </c>
      <c r="P598" s="104"/>
    </row>
    <row r="599" spans="1:17" x14ac:dyDescent="0.25">
      <c r="A599" s="3"/>
      <c r="B599" s="24" t="s">
        <v>259</v>
      </c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6">
        <f t="shared" si="10"/>
        <v>0</v>
      </c>
      <c r="P599" s="104"/>
    </row>
    <row r="600" spans="1:17" x14ac:dyDescent="0.25">
      <c r="A600" s="3"/>
      <c r="B600" s="24" t="s">
        <v>259</v>
      </c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6">
        <f t="shared" si="10"/>
        <v>0</v>
      </c>
      <c r="P600" s="104"/>
    </row>
    <row r="601" spans="1:17" x14ac:dyDescent="0.25">
      <c r="A601" s="3"/>
      <c r="B601" s="24" t="s">
        <v>259</v>
      </c>
      <c r="C601" s="89" t="s">
        <v>37</v>
      </c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6">
        <f t="shared" si="10"/>
        <v>0</v>
      </c>
      <c r="P601" s="104"/>
    </row>
    <row r="602" spans="1:17" x14ac:dyDescent="0.25">
      <c r="A602" s="3"/>
      <c r="B602" s="24" t="s">
        <v>259</v>
      </c>
      <c r="C602" s="84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6">
        <f t="shared" si="10"/>
        <v>0</v>
      </c>
      <c r="P602" s="105"/>
    </row>
    <row r="603" spans="1:17" x14ac:dyDescent="0.25">
      <c r="A603" s="3"/>
      <c r="B603" s="374" t="s">
        <v>279</v>
      </c>
      <c r="C603" s="375"/>
      <c r="D603" s="375"/>
      <c r="E603" s="375"/>
      <c r="F603" s="375"/>
      <c r="G603" s="375"/>
      <c r="H603" s="375"/>
      <c r="I603" s="375"/>
      <c r="J603" s="375"/>
      <c r="K603" s="375"/>
      <c r="L603" s="375"/>
      <c r="M603" s="375"/>
      <c r="N603" s="375"/>
      <c r="O603" s="376"/>
      <c r="P603" s="61">
        <f>SUM(O605:O623)</f>
        <v>0</v>
      </c>
      <c r="Q603" s="87">
        <f>SUM(Q605:Q623)</f>
        <v>23</v>
      </c>
    </row>
    <row r="604" spans="1:17" x14ac:dyDescent="0.25">
      <c r="A604" s="3"/>
      <c r="B604" s="22" t="s">
        <v>0</v>
      </c>
      <c r="C604" s="23" t="s">
        <v>1</v>
      </c>
      <c r="D604" s="23" t="s">
        <v>2</v>
      </c>
      <c r="E604" s="23" t="s">
        <v>28</v>
      </c>
      <c r="F604" s="23" t="s">
        <v>3</v>
      </c>
      <c r="G604" s="23" t="s">
        <v>4</v>
      </c>
      <c r="H604" s="23" t="s">
        <v>5</v>
      </c>
      <c r="I604" s="23" t="s">
        <v>6</v>
      </c>
      <c r="J604" s="23" t="s">
        <v>7</v>
      </c>
      <c r="K604" s="23" t="s">
        <v>8</v>
      </c>
      <c r="L604" s="23" t="s">
        <v>9</v>
      </c>
      <c r="M604" s="23" t="s">
        <v>10</v>
      </c>
      <c r="N604" s="23" t="s">
        <v>11</v>
      </c>
      <c r="O604" s="23" t="s">
        <v>12</v>
      </c>
      <c r="P604" s="62" t="s">
        <v>22</v>
      </c>
      <c r="Q604" s="88" t="s">
        <v>37</v>
      </c>
    </row>
    <row r="605" spans="1:17" x14ac:dyDescent="0.25">
      <c r="A605" s="3"/>
      <c r="B605" s="24" t="s">
        <v>279</v>
      </c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6">
        <f t="shared" si="10"/>
        <v>0</v>
      </c>
      <c r="P605" s="103"/>
    </row>
    <row r="606" spans="1:17" x14ac:dyDescent="0.25">
      <c r="A606" s="3"/>
      <c r="B606" s="24" t="s">
        <v>279</v>
      </c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6">
        <f t="shared" si="10"/>
        <v>0</v>
      </c>
      <c r="P606" s="104"/>
    </row>
    <row r="607" spans="1:17" x14ac:dyDescent="0.25">
      <c r="A607" s="3"/>
      <c r="B607" s="24" t="s">
        <v>279</v>
      </c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6">
        <f t="shared" si="10"/>
        <v>0</v>
      </c>
      <c r="P607" s="104"/>
    </row>
    <row r="608" spans="1:17" x14ac:dyDescent="0.25">
      <c r="A608" s="3"/>
      <c r="B608" s="24" t="s">
        <v>279</v>
      </c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6">
        <f t="shared" si="10"/>
        <v>0</v>
      </c>
      <c r="P608" s="104"/>
    </row>
    <row r="609" spans="1:17" x14ac:dyDescent="0.25">
      <c r="A609" s="3"/>
      <c r="B609" s="24" t="s">
        <v>279</v>
      </c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6">
        <f t="shared" si="10"/>
        <v>0</v>
      </c>
      <c r="P609" s="104"/>
    </row>
    <row r="610" spans="1:17" x14ac:dyDescent="0.25">
      <c r="A610" s="3"/>
      <c r="B610" s="24" t="s">
        <v>279</v>
      </c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6">
        <f t="shared" si="10"/>
        <v>0</v>
      </c>
      <c r="P610" s="104"/>
    </row>
    <row r="611" spans="1:17" x14ac:dyDescent="0.25">
      <c r="A611" s="3"/>
      <c r="B611" s="24" t="s">
        <v>279</v>
      </c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6">
        <f t="shared" si="10"/>
        <v>0</v>
      </c>
      <c r="P611" s="104"/>
    </row>
    <row r="612" spans="1:17" x14ac:dyDescent="0.25">
      <c r="A612" s="3"/>
      <c r="B612" s="24" t="s">
        <v>279</v>
      </c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6">
        <f t="shared" si="10"/>
        <v>0</v>
      </c>
      <c r="P612" s="104"/>
    </row>
    <row r="613" spans="1:17" x14ac:dyDescent="0.25">
      <c r="A613" s="3"/>
      <c r="B613" s="24" t="s">
        <v>279</v>
      </c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6">
        <f t="shared" si="10"/>
        <v>0</v>
      </c>
      <c r="P613" s="104"/>
    </row>
    <row r="614" spans="1:17" x14ac:dyDescent="0.25">
      <c r="A614" s="3"/>
      <c r="B614" s="24" t="s">
        <v>279</v>
      </c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6">
        <f t="shared" si="10"/>
        <v>0</v>
      </c>
      <c r="P614" s="104"/>
    </row>
    <row r="615" spans="1:17" x14ac:dyDescent="0.25">
      <c r="A615" s="3"/>
      <c r="B615" s="24" t="s">
        <v>279</v>
      </c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6">
        <f t="shared" si="10"/>
        <v>0</v>
      </c>
      <c r="P615" s="104"/>
    </row>
    <row r="616" spans="1:17" x14ac:dyDescent="0.25">
      <c r="A616" s="3"/>
      <c r="B616" s="24" t="s">
        <v>279</v>
      </c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6">
        <f t="shared" si="10"/>
        <v>0</v>
      </c>
      <c r="P616" s="104"/>
    </row>
    <row r="617" spans="1:17" x14ac:dyDescent="0.25">
      <c r="A617" s="3"/>
      <c r="B617" s="24" t="s">
        <v>279</v>
      </c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6">
        <f t="shared" si="10"/>
        <v>0</v>
      </c>
      <c r="P617" s="104"/>
    </row>
    <row r="618" spans="1:17" x14ac:dyDescent="0.25">
      <c r="A618" s="3"/>
      <c r="B618" s="24" t="s">
        <v>279</v>
      </c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6">
        <f t="shared" si="10"/>
        <v>0</v>
      </c>
      <c r="P618" s="104"/>
    </row>
    <row r="619" spans="1:17" x14ac:dyDescent="0.25">
      <c r="A619" s="3"/>
      <c r="B619" s="24" t="s">
        <v>279</v>
      </c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6">
        <f t="shared" si="10"/>
        <v>0</v>
      </c>
      <c r="P619" s="104"/>
    </row>
    <row r="620" spans="1:17" x14ac:dyDescent="0.25">
      <c r="A620" s="3"/>
      <c r="B620" s="24" t="s">
        <v>279</v>
      </c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6">
        <f t="shared" si="10"/>
        <v>0</v>
      </c>
      <c r="P620" s="104"/>
    </row>
    <row r="621" spans="1:17" x14ac:dyDescent="0.25">
      <c r="A621" s="3"/>
      <c r="B621" s="24" t="s">
        <v>279</v>
      </c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6">
        <f t="shared" si="10"/>
        <v>0</v>
      </c>
      <c r="P621" s="104"/>
    </row>
    <row r="622" spans="1:17" x14ac:dyDescent="0.25">
      <c r="A622" s="3"/>
      <c r="B622" s="24" t="s">
        <v>279</v>
      </c>
      <c r="C622" s="89" t="s">
        <v>37</v>
      </c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6">
        <f t="shared" si="10"/>
        <v>0</v>
      </c>
      <c r="P622" s="104"/>
    </row>
    <row r="623" spans="1:17" x14ac:dyDescent="0.25">
      <c r="A623" s="3"/>
      <c r="B623" s="24" t="s">
        <v>279</v>
      </c>
      <c r="C623" s="84"/>
      <c r="D623" s="25"/>
      <c r="E623" s="25" t="s">
        <v>125</v>
      </c>
      <c r="F623" s="25"/>
      <c r="G623" s="25"/>
      <c r="H623" s="25"/>
      <c r="I623" s="25"/>
      <c r="J623" s="25"/>
      <c r="K623" s="25"/>
      <c r="L623" s="25"/>
      <c r="M623" s="25"/>
      <c r="N623" s="25"/>
      <c r="O623" s="26">
        <f t="shared" si="10"/>
        <v>0</v>
      </c>
      <c r="P623" s="105"/>
      <c r="Q623" s="56">
        <v>23</v>
      </c>
    </row>
    <row r="624" spans="1:17" x14ac:dyDescent="0.25">
      <c r="A624" s="3"/>
      <c r="B624" s="374" t="s">
        <v>261</v>
      </c>
      <c r="C624" s="375"/>
      <c r="D624" s="375"/>
      <c r="E624" s="375"/>
      <c r="F624" s="375"/>
      <c r="G624" s="375"/>
      <c r="H624" s="375"/>
      <c r="I624" s="375"/>
      <c r="J624" s="375"/>
      <c r="K624" s="375"/>
      <c r="L624" s="375"/>
      <c r="M624" s="375"/>
      <c r="N624" s="375"/>
      <c r="O624" s="376"/>
      <c r="P624" s="61">
        <f>SUM(O626:O644)</f>
        <v>0</v>
      </c>
      <c r="Q624" s="87">
        <f>SUM(Q626:Q644)</f>
        <v>7</v>
      </c>
    </row>
    <row r="625" spans="1:17" x14ac:dyDescent="0.25">
      <c r="A625" s="3"/>
      <c r="B625" s="22" t="s">
        <v>0</v>
      </c>
      <c r="C625" s="23" t="s">
        <v>1</v>
      </c>
      <c r="D625" s="23" t="s">
        <v>2</v>
      </c>
      <c r="E625" s="23" t="s">
        <v>28</v>
      </c>
      <c r="F625" s="23" t="s">
        <v>3</v>
      </c>
      <c r="G625" s="23" t="s">
        <v>4</v>
      </c>
      <c r="H625" s="23" t="s">
        <v>5</v>
      </c>
      <c r="I625" s="23" t="s">
        <v>6</v>
      </c>
      <c r="J625" s="23" t="s">
        <v>7</v>
      </c>
      <c r="K625" s="23" t="s">
        <v>8</v>
      </c>
      <c r="L625" s="23" t="s">
        <v>9</v>
      </c>
      <c r="M625" s="23" t="s">
        <v>10</v>
      </c>
      <c r="N625" s="23" t="s">
        <v>11</v>
      </c>
      <c r="O625" s="23" t="s">
        <v>12</v>
      </c>
      <c r="P625" s="62" t="s">
        <v>22</v>
      </c>
      <c r="Q625" s="88" t="s">
        <v>37</v>
      </c>
    </row>
    <row r="626" spans="1:17" x14ac:dyDescent="0.25">
      <c r="A626" s="3"/>
      <c r="B626" s="24" t="s">
        <v>280</v>
      </c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6">
        <f t="shared" si="10"/>
        <v>0</v>
      </c>
      <c r="P626" s="103"/>
    </row>
    <row r="627" spans="1:17" x14ac:dyDescent="0.25">
      <c r="A627" s="3"/>
      <c r="B627" s="24" t="s">
        <v>280</v>
      </c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6">
        <f t="shared" si="10"/>
        <v>0</v>
      </c>
      <c r="P627" s="104"/>
    </row>
    <row r="628" spans="1:17" x14ac:dyDescent="0.25">
      <c r="A628" s="3"/>
      <c r="B628" s="24" t="s">
        <v>280</v>
      </c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6">
        <f t="shared" si="10"/>
        <v>0</v>
      </c>
      <c r="P628" s="104"/>
    </row>
    <row r="629" spans="1:17" x14ac:dyDescent="0.25">
      <c r="A629" s="3"/>
      <c r="B629" s="24" t="s">
        <v>280</v>
      </c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6">
        <f t="shared" si="10"/>
        <v>0</v>
      </c>
      <c r="P629" s="104"/>
    </row>
    <row r="630" spans="1:17" x14ac:dyDescent="0.25">
      <c r="A630" s="3"/>
      <c r="B630" s="24" t="s">
        <v>280</v>
      </c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6">
        <f t="shared" si="10"/>
        <v>0</v>
      </c>
      <c r="P630" s="104"/>
    </row>
    <row r="631" spans="1:17" x14ac:dyDescent="0.25">
      <c r="A631" s="3"/>
      <c r="B631" s="24" t="s">
        <v>280</v>
      </c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6">
        <f t="shared" si="10"/>
        <v>0</v>
      </c>
      <c r="P631" s="104"/>
    </row>
    <row r="632" spans="1:17" x14ac:dyDescent="0.25">
      <c r="A632" s="3"/>
      <c r="B632" s="24" t="s">
        <v>280</v>
      </c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6">
        <f t="shared" si="10"/>
        <v>0</v>
      </c>
      <c r="P632" s="104"/>
    </row>
    <row r="633" spans="1:17" x14ac:dyDescent="0.25">
      <c r="A633" s="3"/>
      <c r="B633" s="24" t="s">
        <v>280</v>
      </c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6">
        <f t="shared" si="10"/>
        <v>0</v>
      </c>
      <c r="P633" s="104"/>
    </row>
    <row r="634" spans="1:17" x14ac:dyDescent="0.25">
      <c r="A634" s="3"/>
      <c r="B634" s="24" t="s">
        <v>280</v>
      </c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6">
        <f t="shared" si="10"/>
        <v>0</v>
      </c>
      <c r="P634" s="104"/>
    </row>
    <row r="635" spans="1:17" x14ac:dyDescent="0.25">
      <c r="A635" s="3"/>
      <c r="B635" s="24" t="s">
        <v>280</v>
      </c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6">
        <f t="shared" si="10"/>
        <v>0</v>
      </c>
      <c r="P635" s="104"/>
    </row>
    <row r="636" spans="1:17" x14ac:dyDescent="0.25">
      <c r="A636" s="3"/>
      <c r="B636" s="24" t="s">
        <v>280</v>
      </c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6">
        <f t="shared" si="10"/>
        <v>0</v>
      </c>
      <c r="P636" s="104"/>
    </row>
    <row r="637" spans="1:17" x14ac:dyDescent="0.25">
      <c r="A637" s="3"/>
      <c r="B637" s="24" t="s">
        <v>280</v>
      </c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6">
        <f t="shared" si="10"/>
        <v>0</v>
      </c>
      <c r="P637" s="104"/>
    </row>
    <row r="638" spans="1:17" x14ac:dyDescent="0.25">
      <c r="A638" s="3"/>
      <c r="B638" s="24" t="s">
        <v>280</v>
      </c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6">
        <f t="shared" si="10"/>
        <v>0</v>
      </c>
      <c r="P638" s="104"/>
    </row>
    <row r="639" spans="1:17" x14ac:dyDescent="0.25">
      <c r="A639" s="3"/>
      <c r="B639" s="24" t="s">
        <v>280</v>
      </c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6">
        <f t="shared" si="10"/>
        <v>0</v>
      </c>
      <c r="P639" s="104"/>
    </row>
    <row r="640" spans="1:17" x14ac:dyDescent="0.25">
      <c r="A640" s="3"/>
      <c r="B640" s="24" t="s">
        <v>280</v>
      </c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6">
        <f t="shared" si="10"/>
        <v>0</v>
      </c>
      <c r="P640" s="104"/>
    </row>
    <row r="641" spans="1:17" x14ac:dyDescent="0.25">
      <c r="A641" s="3"/>
      <c r="B641" s="24" t="s">
        <v>280</v>
      </c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6">
        <f t="shared" si="10"/>
        <v>0</v>
      </c>
      <c r="P641" s="104"/>
    </row>
    <row r="642" spans="1:17" x14ac:dyDescent="0.25">
      <c r="A642" s="3"/>
      <c r="B642" s="24" t="s">
        <v>280</v>
      </c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6">
        <f t="shared" si="10"/>
        <v>0</v>
      </c>
      <c r="P642" s="104"/>
    </row>
    <row r="643" spans="1:17" x14ac:dyDescent="0.25">
      <c r="A643" s="3"/>
      <c r="B643" s="24" t="s">
        <v>280</v>
      </c>
      <c r="C643" s="89" t="s">
        <v>37</v>
      </c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6">
        <f t="shared" si="10"/>
        <v>0</v>
      </c>
      <c r="P643" s="104"/>
    </row>
    <row r="644" spans="1:17" x14ac:dyDescent="0.25">
      <c r="A644" s="3"/>
      <c r="B644" s="24" t="s">
        <v>280</v>
      </c>
      <c r="C644" s="84"/>
      <c r="D644" s="25"/>
      <c r="E644" s="25" t="s">
        <v>125</v>
      </c>
      <c r="F644" s="25"/>
      <c r="G644" s="25"/>
      <c r="H644" s="25"/>
      <c r="I644" s="25"/>
      <c r="J644" s="25"/>
      <c r="K644" s="25"/>
      <c r="L644" s="25"/>
      <c r="M644" s="25"/>
      <c r="N644" s="25"/>
      <c r="O644" s="26">
        <f t="shared" si="10"/>
        <v>0</v>
      </c>
      <c r="P644" s="105"/>
      <c r="Q644" s="56">
        <v>7</v>
      </c>
    </row>
    <row r="645" spans="1:17" x14ac:dyDescent="0.25">
      <c r="A645" s="3"/>
      <c r="B645" s="374" t="s">
        <v>262</v>
      </c>
      <c r="C645" s="375"/>
      <c r="D645" s="375"/>
      <c r="E645" s="375"/>
      <c r="F645" s="375"/>
      <c r="G645" s="375"/>
      <c r="H645" s="375"/>
      <c r="I645" s="375"/>
      <c r="J645" s="375"/>
      <c r="K645" s="375"/>
      <c r="L645" s="375"/>
      <c r="M645" s="375"/>
      <c r="N645" s="375"/>
      <c r="O645" s="376"/>
      <c r="P645" s="61">
        <f>SUM(O647:O665)</f>
        <v>0</v>
      </c>
      <c r="Q645" s="87">
        <f>SUM(Q647:Q665)</f>
        <v>8</v>
      </c>
    </row>
    <row r="646" spans="1:17" x14ac:dyDescent="0.25">
      <c r="A646" s="3"/>
      <c r="B646" s="22" t="s">
        <v>0</v>
      </c>
      <c r="C646" s="23" t="s">
        <v>1</v>
      </c>
      <c r="D646" s="23" t="s">
        <v>2</v>
      </c>
      <c r="E646" s="23" t="s">
        <v>28</v>
      </c>
      <c r="F646" s="23" t="s">
        <v>3</v>
      </c>
      <c r="G646" s="23" t="s">
        <v>4</v>
      </c>
      <c r="H646" s="23" t="s">
        <v>5</v>
      </c>
      <c r="I646" s="23" t="s">
        <v>6</v>
      </c>
      <c r="J646" s="23" t="s">
        <v>7</v>
      </c>
      <c r="K646" s="23" t="s">
        <v>8</v>
      </c>
      <c r="L646" s="23" t="s">
        <v>9</v>
      </c>
      <c r="M646" s="23" t="s">
        <v>10</v>
      </c>
      <c r="N646" s="23" t="s">
        <v>11</v>
      </c>
      <c r="O646" s="23" t="s">
        <v>12</v>
      </c>
      <c r="P646" s="62" t="s">
        <v>22</v>
      </c>
      <c r="Q646" s="88" t="s">
        <v>37</v>
      </c>
    </row>
    <row r="647" spans="1:17" x14ac:dyDescent="0.25">
      <c r="A647" s="3"/>
      <c r="B647" s="24" t="s">
        <v>262</v>
      </c>
      <c r="C647" s="25"/>
      <c r="D647" s="25"/>
      <c r="E647" s="80"/>
      <c r="F647" s="25"/>
      <c r="G647" s="25"/>
      <c r="H647" s="25"/>
      <c r="I647" s="25"/>
      <c r="J647" s="25"/>
      <c r="K647" s="25"/>
      <c r="L647" s="25"/>
      <c r="M647" s="25"/>
      <c r="N647" s="25"/>
      <c r="O647" s="26">
        <f t="shared" si="10"/>
        <v>0</v>
      </c>
      <c r="P647" s="103"/>
    </row>
    <row r="648" spans="1:17" x14ac:dyDescent="0.25">
      <c r="A648" s="3"/>
      <c r="B648" s="24" t="s">
        <v>262</v>
      </c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6">
        <f t="shared" si="10"/>
        <v>0</v>
      </c>
      <c r="P648" s="104"/>
    </row>
    <row r="649" spans="1:17" x14ac:dyDescent="0.25">
      <c r="A649" s="3"/>
      <c r="B649" s="24" t="s">
        <v>262</v>
      </c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6">
        <f t="shared" si="10"/>
        <v>0</v>
      </c>
      <c r="P649" s="104"/>
    </row>
    <row r="650" spans="1:17" x14ac:dyDescent="0.25">
      <c r="A650" s="3"/>
      <c r="B650" s="24" t="s">
        <v>262</v>
      </c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6">
        <f t="shared" si="10"/>
        <v>0</v>
      </c>
      <c r="P650" s="104"/>
    </row>
    <row r="651" spans="1:17" x14ac:dyDescent="0.25">
      <c r="A651" s="3"/>
      <c r="B651" s="24" t="s">
        <v>262</v>
      </c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6">
        <f t="shared" si="10"/>
        <v>0</v>
      </c>
      <c r="P651" s="104"/>
    </row>
    <row r="652" spans="1:17" x14ac:dyDescent="0.25">
      <c r="A652" s="3"/>
      <c r="B652" s="24" t="s">
        <v>262</v>
      </c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6">
        <f t="shared" ref="O652:O720" si="12">SUM(F652:N652)</f>
        <v>0</v>
      </c>
      <c r="P652" s="104"/>
    </row>
    <row r="653" spans="1:17" x14ac:dyDescent="0.25">
      <c r="A653" s="3"/>
      <c r="B653" s="24" t="s">
        <v>262</v>
      </c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6">
        <f t="shared" si="12"/>
        <v>0</v>
      </c>
      <c r="P653" s="104"/>
    </row>
    <row r="654" spans="1:17" x14ac:dyDescent="0.25">
      <c r="A654" s="3"/>
      <c r="B654" s="24" t="s">
        <v>262</v>
      </c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6">
        <f t="shared" si="12"/>
        <v>0</v>
      </c>
      <c r="P654" s="104"/>
    </row>
    <row r="655" spans="1:17" x14ac:dyDescent="0.25">
      <c r="A655" s="3"/>
      <c r="B655" s="24" t="s">
        <v>262</v>
      </c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6">
        <f t="shared" si="12"/>
        <v>0</v>
      </c>
      <c r="P655" s="104"/>
    </row>
    <row r="656" spans="1:17" x14ac:dyDescent="0.25">
      <c r="A656" s="3"/>
      <c r="B656" s="24" t="s">
        <v>262</v>
      </c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6">
        <f t="shared" si="12"/>
        <v>0</v>
      </c>
      <c r="P656" s="104"/>
    </row>
    <row r="657" spans="1:17" x14ac:dyDescent="0.25">
      <c r="A657" s="3"/>
      <c r="B657" s="24" t="s">
        <v>262</v>
      </c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6">
        <f t="shared" si="12"/>
        <v>0</v>
      </c>
      <c r="P657" s="104"/>
    </row>
    <row r="658" spans="1:17" x14ac:dyDescent="0.25">
      <c r="A658" s="3"/>
      <c r="B658" s="24" t="s">
        <v>262</v>
      </c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6">
        <f t="shared" si="12"/>
        <v>0</v>
      </c>
      <c r="P658" s="104"/>
    </row>
    <row r="659" spans="1:17" x14ac:dyDescent="0.25">
      <c r="A659" s="3"/>
      <c r="B659" s="24" t="s">
        <v>262</v>
      </c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6">
        <f t="shared" si="12"/>
        <v>0</v>
      </c>
      <c r="P659" s="104"/>
    </row>
    <row r="660" spans="1:17" x14ac:dyDescent="0.25">
      <c r="A660" s="3"/>
      <c r="B660" s="24" t="s">
        <v>262</v>
      </c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6">
        <f t="shared" si="12"/>
        <v>0</v>
      </c>
      <c r="P660" s="104"/>
    </row>
    <row r="661" spans="1:17" x14ac:dyDescent="0.25">
      <c r="A661" s="3"/>
      <c r="B661" s="24" t="s">
        <v>262</v>
      </c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6">
        <f t="shared" si="12"/>
        <v>0</v>
      </c>
      <c r="P661" s="104"/>
    </row>
    <row r="662" spans="1:17" x14ac:dyDescent="0.25">
      <c r="A662" s="3"/>
      <c r="B662" s="24" t="s">
        <v>262</v>
      </c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6">
        <f t="shared" si="12"/>
        <v>0</v>
      </c>
      <c r="P662" s="104"/>
    </row>
    <row r="663" spans="1:17" x14ac:dyDescent="0.25">
      <c r="A663" s="3"/>
      <c r="B663" s="24" t="s">
        <v>262</v>
      </c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6">
        <f t="shared" si="12"/>
        <v>0</v>
      </c>
      <c r="P663" s="104"/>
    </row>
    <row r="664" spans="1:17" x14ac:dyDescent="0.25">
      <c r="A664" s="3"/>
      <c r="B664" s="24" t="s">
        <v>262</v>
      </c>
      <c r="C664" s="89" t="s">
        <v>37</v>
      </c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6">
        <f t="shared" si="12"/>
        <v>0</v>
      </c>
      <c r="P664" s="104"/>
    </row>
    <row r="665" spans="1:17" x14ac:dyDescent="0.25">
      <c r="A665" s="3"/>
      <c r="B665" s="24" t="s">
        <v>262</v>
      </c>
      <c r="C665" s="84"/>
      <c r="D665" s="25"/>
      <c r="E665" s="25" t="s">
        <v>125</v>
      </c>
      <c r="F665" s="25"/>
      <c r="G665" s="25"/>
      <c r="H665" s="25"/>
      <c r="I665" s="25"/>
      <c r="J665" s="25"/>
      <c r="K665" s="25"/>
      <c r="L665" s="25"/>
      <c r="M665" s="25"/>
      <c r="N665" s="25"/>
      <c r="O665" s="26">
        <f t="shared" si="12"/>
        <v>0</v>
      </c>
      <c r="P665" s="105"/>
      <c r="Q665" s="56">
        <v>8</v>
      </c>
    </row>
    <row r="666" spans="1:17" x14ac:dyDescent="0.25">
      <c r="A666" s="3"/>
      <c r="B666" s="374" t="s">
        <v>263</v>
      </c>
      <c r="C666" s="375"/>
      <c r="D666" s="375"/>
      <c r="E666" s="375"/>
      <c r="F666" s="375"/>
      <c r="G666" s="375"/>
      <c r="H666" s="375"/>
      <c r="I666" s="375"/>
      <c r="J666" s="375"/>
      <c r="K666" s="375"/>
      <c r="L666" s="375"/>
      <c r="M666" s="375"/>
      <c r="N666" s="375"/>
      <c r="O666" s="376"/>
      <c r="P666" s="61">
        <f>SUM(O668:O682)</f>
        <v>5</v>
      </c>
      <c r="Q666" s="87">
        <f>SUM(Q668:Q682)</f>
        <v>0</v>
      </c>
    </row>
    <row r="667" spans="1:17" x14ac:dyDescent="0.25">
      <c r="A667" s="3"/>
      <c r="B667" s="22" t="s">
        <v>0</v>
      </c>
      <c r="C667" s="23" t="s">
        <v>1</v>
      </c>
      <c r="D667" s="23" t="s">
        <v>2</v>
      </c>
      <c r="E667" s="23" t="s">
        <v>28</v>
      </c>
      <c r="F667" s="23" t="s">
        <v>3</v>
      </c>
      <c r="G667" s="23" t="s">
        <v>4</v>
      </c>
      <c r="H667" s="23" t="s">
        <v>5</v>
      </c>
      <c r="I667" s="23" t="s">
        <v>6</v>
      </c>
      <c r="J667" s="23" t="s">
        <v>7</v>
      </c>
      <c r="K667" s="23" t="s">
        <v>8</v>
      </c>
      <c r="L667" s="23" t="s">
        <v>9</v>
      </c>
      <c r="M667" s="23" t="s">
        <v>10</v>
      </c>
      <c r="N667" s="23" t="s">
        <v>11</v>
      </c>
      <c r="O667" s="23" t="s">
        <v>12</v>
      </c>
      <c r="P667" s="62" t="s">
        <v>22</v>
      </c>
      <c r="Q667" s="88" t="s">
        <v>37</v>
      </c>
    </row>
    <row r="668" spans="1:17" x14ac:dyDescent="0.25">
      <c r="A668" s="3"/>
      <c r="B668" s="24" t="s">
        <v>263</v>
      </c>
      <c r="C668" s="25"/>
      <c r="D668" s="25" t="s">
        <v>310</v>
      </c>
      <c r="E668" s="25" t="s">
        <v>125</v>
      </c>
      <c r="F668" s="25">
        <v>0</v>
      </c>
      <c r="G668" s="25">
        <v>0</v>
      </c>
      <c r="H668" s="25">
        <v>0</v>
      </c>
      <c r="I668" s="25">
        <v>0</v>
      </c>
      <c r="J668" s="25">
        <v>5</v>
      </c>
      <c r="K668" s="25">
        <v>0</v>
      </c>
      <c r="L668" s="25">
        <v>0</v>
      </c>
      <c r="M668" s="25">
        <v>0</v>
      </c>
      <c r="N668" s="25">
        <v>0</v>
      </c>
      <c r="O668" s="26">
        <f t="shared" si="12"/>
        <v>5</v>
      </c>
      <c r="P668" s="103"/>
    </row>
    <row r="669" spans="1:17" x14ac:dyDescent="0.25">
      <c r="A669" s="3"/>
      <c r="B669" s="24" t="s">
        <v>263</v>
      </c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6">
        <f t="shared" si="12"/>
        <v>0</v>
      </c>
      <c r="P669" s="104"/>
    </row>
    <row r="670" spans="1:17" x14ac:dyDescent="0.25">
      <c r="A670" s="3"/>
      <c r="B670" s="24" t="s">
        <v>263</v>
      </c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6">
        <f t="shared" si="12"/>
        <v>0</v>
      </c>
      <c r="P670" s="104"/>
    </row>
    <row r="671" spans="1:17" x14ac:dyDescent="0.25">
      <c r="A671" s="3"/>
      <c r="B671" s="24" t="s">
        <v>263</v>
      </c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6">
        <f t="shared" si="12"/>
        <v>0</v>
      </c>
      <c r="P671" s="104"/>
    </row>
    <row r="672" spans="1:17" x14ac:dyDescent="0.25">
      <c r="A672" s="3"/>
      <c r="B672" s="24" t="s">
        <v>263</v>
      </c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6">
        <f t="shared" si="12"/>
        <v>0</v>
      </c>
      <c r="P672" s="104"/>
    </row>
    <row r="673" spans="1:17" x14ac:dyDescent="0.25">
      <c r="A673" s="3"/>
      <c r="B673" s="24" t="s">
        <v>263</v>
      </c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6">
        <f t="shared" si="12"/>
        <v>0</v>
      </c>
      <c r="P673" s="104"/>
    </row>
    <row r="674" spans="1:17" x14ac:dyDescent="0.25">
      <c r="A674" s="3"/>
      <c r="B674" s="24" t="s">
        <v>263</v>
      </c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6">
        <f t="shared" si="12"/>
        <v>0</v>
      </c>
      <c r="P674" s="104"/>
    </row>
    <row r="675" spans="1:17" x14ac:dyDescent="0.25">
      <c r="A675" s="12"/>
      <c r="B675" s="24" t="s">
        <v>263</v>
      </c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6">
        <f t="shared" si="12"/>
        <v>0</v>
      </c>
      <c r="P675" s="104"/>
    </row>
    <row r="676" spans="1:17" x14ac:dyDescent="0.25">
      <c r="B676" s="24" t="s">
        <v>263</v>
      </c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6">
        <f t="shared" si="12"/>
        <v>0</v>
      </c>
      <c r="P676" s="104"/>
    </row>
    <row r="677" spans="1:17" x14ac:dyDescent="0.25">
      <c r="B677" s="24" t="s">
        <v>263</v>
      </c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6">
        <f t="shared" si="12"/>
        <v>0</v>
      </c>
      <c r="P677" s="104"/>
    </row>
    <row r="678" spans="1:17" x14ac:dyDescent="0.25">
      <c r="B678" s="24" t="s">
        <v>263</v>
      </c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6">
        <f t="shared" si="12"/>
        <v>0</v>
      </c>
      <c r="P678" s="104"/>
    </row>
    <row r="679" spans="1:17" x14ac:dyDescent="0.25">
      <c r="B679" s="24" t="s">
        <v>263</v>
      </c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6">
        <f t="shared" si="12"/>
        <v>0</v>
      </c>
      <c r="P679" s="104"/>
    </row>
    <row r="680" spans="1:17" x14ac:dyDescent="0.25">
      <c r="B680" s="24" t="s">
        <v>263</v>
      </c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6">
        <f t="shared" si="12"/>
        <v>0</v>
      </c>
      <c r="P680" s="104"/>
    </row>
    <row r="681" spans="1:17" x14ac:dyDescent="0.25">
      <c r="B681" s="24" t="s">
        <v>263</v>
      </c>
      <c r="C681" s="89" t="s">
        <v>37</v>
      </c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6">
        <f t="shared" si="12"/>
        <v>0</v>
      </c>
      <c r="P681" s="104"/>
    </row>
    <row r="682" spans="1:17" x14ac:dyDescent="0.25">
      <c r="B682" s="24" t="s">
        <v>263</v>
      </c>
      <c r="C682" s="84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6">
        <f t="shared" si="12"/>
        <v>0</v>
      </c>
      <c r="P682" s="105"/>
    </row>
    <row r="683" spans="1:17" x14ac:dyDescent="0.25">
      <c r="B683" s="374" t="s">
        <v>264</v>
      </c>
      <c r="C683" s="375"/>
      <c r="D683" s="375"/>
      <c r="E683" s="375"/>
      <c r="F683" s="375"/>
      <c r="G683" s="375"/>
      <c r="H683" s="375"/>
      <c r="I683" s="375"/>
      <c r="J683" s="375"/>
      <c r="K683" s="375"/>
      <c r="L683" s="375"/>
      <c r="M683" s="375"/>
      <c r="N683" s="375"/>
      <c r="O683" s="376"/>
      <c r="P683" s="61">
        <f>SUM(O685:O698)</f>
        <v>12</v>
      </c>
      <c r="Q683" s="87">
        <f>SUM(Q685:Q698)</f>
        <v>0</v>
      </c>
    </row>
    <row r="684" spans="1:17" x14ac:dyDescent="0.25">
      <c r="B684" s="22" t="s">
        <v>0</v>
      </c>
      <c r="C684" s="23" t="s">
        <v>1</v>
      </c>
      <c r="D684" s="23" t="s">
        <v>2</v>
      </c>
      <c r="E684" s="23" t="s">
        <v>28</v>
      </c>
      <c r="F684" s="23" t="s">
        <v>3</v>
      </c>
      <c r="G684" s="23" t="s">
        <v>4</v>
      </c>
      <c r="H684" s="23" t="s">
        <v>5</v>
      </c>
      <c r="I684" s="23" t="s">
        <v>6</v>
      </c>
      <c r="J684" s="23" t="s">
        <v>7</v>
      </c>
      <c r="K684" s="23" t="s">
        <v>8</v>
      </c>
      <c r="L684" s="23" t="s">
        <v>9</v>
      </c>
      <c r="M684" s="23" t="s">
        <v>10</v>
      </c>
      <c r="N684" s="23" t="s">
        <v>11</v>
      </c>
      <c r="O684" s="23" t="s">
        <v>12</v>
      </c>
      <c r="P684" s="62" t="s">
        <v>22</v>
      </c>
      <c r="Q684" s="88" t="s">
        <v>37</v>
      </c>
    </row>
    <row r="685" spans="1:17" x14ac:dyDescent="0.25">
      <c r="B685" s="24" t="s">
        <v>264</v>
      </c>
      <c r="C685" s="25"/>
      <c r="D685" s="25" t="s">
        <v>306</v>
      </c>
      <c r="E685" s="25" t="s">
        <v>125</v>
      </c>
      <c r="F685" s="25">
        <v>0</v>
      </c>
      <c r="G685" s="25">
        <v>0</v>
      </c>
      <c r="H685" s="25">
        <v>0</v>
      </c>
      <c r="I685" s="25">
        <v>9</v>
      </c>
      <c r="J685" s="25">
        <v>3</v>
      </c>
      <c r="K685" s="25">
        <v>0</v>
      </c>
      <c r="L685" s="25">
        <v>0</v>
      </c>
      <c r="M685" s="25">
        <v>0</v>
      </c>
      <c r="N685" s="25">
        <v>0</v>
      </c>
      <c r="O685" s="26">
        <f t="shared" si="12"/>
        <v>12</v>
      </c>
      <c r="P685" s="103"/>
    </row>
    <row r="686" spans="1:17" x14ac:dyDescent="0.25">
      <c r="B686" s="24" t="s">
        <v>264</v>
      </c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6">
        <f t="shared" si="12"/>
        <v>0</v>
      </c>
      <c r="P686" s="104"/>
    </row>
    <row r="687" spans="1:17" x14ac:dyDescent="0.25">
      <c r="B687" s="24" t="s">
        <v>264</v>
      </c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6">
        <f t="shared" si="12"/>
        <v>0</v>
      </c>
      <c r="P687" s="104"/>
    </row>
    <row r="688" spans="1:17" x14ac:dyDescent="0.25">
      <c r="B688" s="24" t="s">
        <v>264</v>
      </c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6">
        <f t="shared" si="12"/>
        <v>0</v>
      </c>
      <c r="P688" s="104"/>
    </row>
    <row r="689" spans="2:17" x14ac:dyDescent="0.25">
      <c r="B689" s="24" t="s">
        <v>264</v>
      </c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6">
        <f t="shared" si="12"/>
        <v>0</v>
      </c>
      <c r="P689" s="104"/>
    </row>
    <row r="690" spans="2:17" x14ac:dyDescent="0.25">
      <c r="B690" s="24" t="s">
        <v>264</v>
      </c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6">
        <f t="shared" si="12"/>
        <v>0</v>
      </c>
      <c r="P690" s="104"/>
    </row>
    <row r="691" spans="2:17" x14ac:dyDescent="0.25">
      <c r="B691" s="24" t="s">
        <v>264</v>
      </c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6">
        <f t="shared" si="12"/>
        <v>0</v>
      </c>
      <c r="P691" s="104"/>
    </row>
    <row r="692" spans="2:17" x14ac:dyDescent="0.25">
      <c r="B692" s="24" t="s">
        <v>264</v>
      </c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6">
        <f t="shared" si="12"/>
        <v>0</v>
      </c>
      <c r="P692" s="104"/>
    </row>
    <row r="693" spans="2:17" x14ac:dyDescent="0.25">
      <c r="B693" s="24" t="s">
        <v>264</v>
      </c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6">
        <f t="shared" si="12"/>
        <v>0</v>
      </c>
      <c r="P693" s="104"/>
    </row>
    <row r="694" spans="2:17" x14ac:dyDescent="0.25">
      <c r="B694" s="24" t="s">
        <v>264</v>
      </c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6">
        <f t="shared" si="12"/>
        <v>0</v>
      </c>
      <c r="P694" s="104"/>
    </row>
    <row r="695" spans="2:17" x14ac:dyDescent="0.25">
      <c r="B695" s="24" t="s">
        <v>264</v>
      </c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6">
        <f t="shared" si="12"/>
        <v>0</v>
      </c>
      <c r="P695" s="104"/>
    </row>
    <row r="696" spans="2:17" x14ac:dyDescent="0.25">
      <c r="B696" s="24" t="s">
        <v>264</v>
      </c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6">
        <f t="shared" si="12"/>
        <v>0</v>
      </c>
      <c r="P696" s="104"/>
    </row>
    <row r="697" spans="2:17" x14ac:dyDescent="0.25">
      <c r="B697" s="24" t="s">
        <v>264</v>
      </c>
      <c r="C697" s="89" t="s">
        <v>37</v>
      </c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6">
        <f t="shared" si="12"/>
        <v>0</v>
      </c>
      <c r="P697" s="104"/>
    </row>
    <row r="698" spans="2:17" x14ac:dyDescent="0.25">
      <c r="B698" s="24" t="s">
        <v>264</v>
      </c>
      <c r="C698" s="84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6">
        <f t="shared" si="12"/>
        <v>0</v>
      </c>
      <c r="P698" s="105"/>
    </row>
    <row r="699" spans="2:17" x14ac:dyDescent="0.25">
      <c r="B699" s="374" t="s">
        <v>265</v>
      </c>
      <c r="C699" s="375"/>
      <c r="D699" s="375"/>
      <c r="E699" s="375"/>
      <c r="F699" s="375"/>
      <c r="G699" s="375"/>
      <c r="H699" s="375"/>
      <c r="I699" s="375"/>
      <c r="J699" s="375"/>
      <c r="K699" s="375"/>
      <c r="L699" s="375"/>
      <c r="M699" s="375"/>
      <c r="N699" s="375"/>
      <c r="O699" s="376"/>
      <c r="P699" s="61">
        <f>SUM(O701:O709)</f>
        <v>0</v>
      </c>
      <c r="Q699" s="87">
        <f>SUM(Q701:Q709)</f>
        <v>0</v>
      </c>
    </row>
    <row r="700" spans="2:17" x14ac:dyDescent="0.25">
      <c r="B700" s="22" t="s">
        <v>0</v>
      </c>
      <c r="C700" s="23" t="s">
        <v>1</v>
      </c>
      <c r="D700" s="23" t="s">
        <v>2</v>
      </c>
      <c r="E700" s="23" t="s">
        <v>28</v>
      </c>
      <c r="F700" s="23" t="s">
        <v>3</v>
      </c>
      <c r="G700" s="23" t="s">
        <v>4</v>
      </c>
      <c r="H700" s="23" t="s">
        <v>5</v>
      </c>
      <c r="I700" s="23" t="s">
        <v>6</v>
      </c>
      <c r="J700" s="23" t="s">
        <v>7</v>
      </c>
      <c r="K700" s="23" t="s">
        <v>8</v>
      </c>
      <c r="L700" s="23" t="s">
        <v>9</v>
      </c>
      <c r="M700" s="23" t="s">
        <v>10</v>
      </c>
      <c r="N700" s="23" t="s">
        <v>11</v>
      </c>
      <c r="O700" s="23" t="s">
        <v>12</v>
      </c>
      <c r="P700" s="62" t="s">
        <v>22</v>
      </c>
      <c r="Q700" s="88" t="s">
        <v>37</v>
      </c>
    </row>
    <row r="701" spans="2:17" x14ac:dyDescent="0.25">
      <c r="B701" s="24" t="s">
        <v>265</v>
      </c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6">
        <f t="shared" si="12"/>
        <v>0</v>
      </c>
      <c r="P701" s="103"/>
    </row>
    <row r="702" spans="2:17" x14ac:dyDescent="0.25">
      <c r="B702" s="24" t="s">
        <v>265</v>
      </c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6">
        <f t="shared" si="12"/>
        <v>0</v>
      </c>
      <c r="P702" s="104"/>
    </row>
    <row r="703" spans="2:17" x14ac:dyDescent="0.25">
      <c r="B703" s="24" t="s">
        <v>265</v>
      </c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6">
        <f t="shared" si="12"/>
        <v>0</v>
      </c>
      <c r="P703" s="104"/>
    </row>
    <row r="704" spans="2:17" x14ac:dyDescent="0.25">
      <c r="B704" s="24" t="s">
        <v>265</v>
      </c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6">
        <f t="shared" si="12"/>
        <v>0</v>
      </c>
      <c r="P704" s="104"/>
    </row>
    <row r="705" spans="2:17" x14ac:dyDescent="0.25">
      <c r="B705" s="24" t="s">
        <v>265</v>
      </c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6">
        <f t="shared" si="12"/>
        <v>0</v>
      </c>
      <c r="P705" s="104"/>
    </row>
    <row r="706" spans="2:17" x14ac:dyDescent="0.25">
      <c r="B706" s="24" t="s">
        <v>265</v>
      </c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6">
        <f t="shared" si="12"/>
        <v>0</v>
      </c>
      <c r="P706" s="104"/>
    </row>
    <row r="707" spans="2:17" x14ac:dyDescent="0.25">
      <c r="B707" s="24" t="s">
        <v>265</v>
      </c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6">
        <f t="shared" si="12"/>
        <v>0</v>
      </c>
      <c r="P707" s="104"/>
    </row>
    <row r="708" spans="2:17" x14ac:dyDescent="0.25">
      <c r="B708" s="24" t="s">
        <v>265</v>
      </c>
      <c r="C708" s="89" t="s">
        <v>37</v>
      </c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6">
        <f t="shared" si="12"/>
        <v>0</v>
      </c>
      <c r="P708" s="104"/>
    </row>
    <row r="709" spans="2:17" x14ac:dyDescent="0.25">
      <c r="B709" s="24" t="s">
        <v>265</v>
      </c>
      <c r="C709" s="84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6">
        <f t="shared" si="12"/>
        <v>0</v>
      </c>
      <c r="P709" s="105"/>
    </row>
    <row r="710" spans="2:17" x14ac:dyDescent="0.25">
      <c r="B710" s="374" t="s">
        <v>266</v>
      </c>
      <c r="C710" s="375"/>
      <c r="D710" s="375"/>
      <c r="E710" s="375"/>
      <c r="F710" s="375"/>
      <c r="G710" s="375"/>
      <c r="H710" s="375"/>
      <c r="I710" s="375"/>
      <c r="J710" s="375"/>
      <c r="K710" s="375"/>
      <c r="L710" s="375"/>
      <c r="M710" s="375"/>
      <c r="N710" s="375"/>
      <c r="O710" s="376"/>
      <c r="P710" s="61">
        <f>SUM(O712:O720)</f>
        <v>0</v>
      </c>
      <c r="Q710" s="87">
        <f>SUM(Q712:Q720)</f>
        <v>0</v>
      </c>
    </row>
    <row r="711" spans="2:17" x14ac:dyDescent="0.25">
      <c r="B711" s="22" t="s">
        <v>0</v>
      </c>
      <c r="C711" s="23" t="s">
        <v>1</v>
      </c>
      <c r="D711" s="23" t="s">
        <v>2</v>
      </c>
      <c r="E711" s="23" t="s">
        <v>28</v>
      </c>
      <c r="F711" s="23" t="s">
        <v>3</v>
      </c>
      <c r="G711" s="23" t="s">
        <v>4</v>
      </c>
      <c r="H711" s="23" t="s">
        <v>5</v>
      </c>
      <c r="I711" s="23" t="s">
        <v>6</v>
      </c>
      <c r="J711" s="23" t="s">
        <v>7</v>
      </c>
      <c r="K711" s="23" t="s">
        <v>8</v>
      </c>
      <c r="L711" s="23" t="s">
        <v>9</v>
      </c>
      <c r="M711" s="23" t="s">
        <v>10</v>
      </c>
      <c r="N711" s="23" t="s">
        <v>11</v>
      </c>
      <c r="O711" s="23" t="s">
        <v>12</v>
      </c>
      <c r="P711" s="63" t="s">
        <v>22</v>
      </c>
      <c r="Q711" s="88" t="s">
        <v>37</v>
      </c>
    </row>
    <row r="712" spans="2:17" x14ac:dyDescent="0.25">
      <c r="B712" s="24" t="s">
        <v>266</v>
      </c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7">
        <f t="shared" si="12"/>
        <v>0</v>
      </c>
      <c r="P712" s="108"/>
    </row>
    <row r="713" spans="2:17" x14ac:dyDescent="0.25">
      <c r="B713" s="24" t="s">
        <v>266</v>
      </c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7">
        <f t="shared" si="12"/>
        <v>0</v>
      </c>
      <c r="P713" s="109"/>
    </row>
    <row r="714" spans="2:17" x14ac:dyDescent="0.25">
      <c r="B714" s="24" t="s">
        <v>266</v>
      </c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7">
        <f t="shared" si="12"/>
        <v>0</v>
      </c>
      <c r="P714" s="109"/>
    </row>
    <row r="715" spans="2:17" x14ac:dyDescent="0.25">
      <c r="B715" s="24" t="s">
        <v>266</v>
      </c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7">
        <f t="shared" si="12"/>
        <v>0</v>
      </c>
      <c r="P715" s="109"/>
    </row>
    <row r="716" spans="2:17" x14ac:dyDescent="0.25">
      <c r="B716" s="24" t="s">
        <v>266</v>
      </c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7">
        <f t="shared" si="12"/>
        <v>0</v>
      </c>
      <c r="P716" s="109"/>
    </row>
    <row r="717" spans="2:17" x14ac:dyDescent="0.25">
      <c r="B717" s="24" t="s">
        <v>266</v>
      </c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7">
        <f t="shared" si="12"/>
        <v>0</v>
      </c>
      <c r="P717" s="109"/>
    </row>
    <row r="718" spans="2:17" ht="15" customHeight="1" x14ac:dyDescent="0.25">
      <c r="B718" s="24" t="s">
        <v>266</v>
      </c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7">
        <f t="shared" si="12"/>
        <v>0</v>
      </c>
      <c r="P718" s="109"/>
    </row>
    <row r="719" spans="2:17" x14ac:dyDescent="0.25">
      <c r="B719" s="24" t="s">
        <v>266</v>
      </c>
      <c r="C719" s="89" t="s">
        <v>37</v>
      </c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7">
        <f t="shared" si="12"/>
        <v>0</v>
      </c>
      <c r="P719" s="109"/>
    </row>
    <row r="720" spans="2:17" x14ac:dyDescent="0.25">
      <c r="B720" s="24" t="s">
        <v>266</v>
      </c>
      <c r="C720" s="84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7">
        <f t="shared" si="12"/>
        <v>0</v>
      </c>
      <c r="P720" s="110"/>
    </row>
    <row r="721" spans="2:17" x14ac:dyDescent="0.25">
      <c r="B721" s="374" t="s">
        <v>267</v>
      </c>
      <c r="C721" s="375"/>
      <c r="D721" s="375"/>
      <c r="E721" s="375"/>
      <c r="F721" s="375"/>
      <c r="G721" s="375"/>
      <c r="H721" s="375"/>
      <c r="I721" s="375"/>
      <c r="J721" s="375"/>
      <c r="K721" s="375"/>
      <c r="L721" s="375"/>
      <c r="M721" s="375"/>
      <c r="N721" s="375"/>
      <c r="O721" s="376"/>
      <c r="P721" s="61">
        <f>SUM(O723:O731)</f>
        <v>0</v>
      </c>
      <c r="Q721" s="87">
        <f>SUM(Q723:Q731)</f>
        <v>0</v>
      </c>
    </row>
    <row r="722" spans="2:17" x14ac:dyDescent="0.25">
      <c r="B722" s="22" t="s">
        <v>0</v>
      </c>
      <c r="C722" s="23" t="s">
        <v>1</v>
      </c>
      <c r="D722" s="23" t="s">
        <v>2</v>
      </c>
      <c r="E722" s="23" t="s">
        <v>28</v>
      </c>
      <c r="F722" s="23" t="s">
        <v>3</v>
      </c>
      <c r="G722" s="23" t="s">
        <v>4</v>
      </c>
      <c r="H722" s="23" t="s">
        <v>5</v>
      </c>
      <c r="I722" s="23" t="s">
        <v>6</v>
      </c>
      <c r="J722" s="23" t="s">
        <v>7</v>
      </c>
      <c r="K722" s="23" t="s">
        <v>8</v>
      </c>
      <c r="L722" s="23" t="s">
        <v>9</v>
      </c>
      <c r="M722" s="23" t="s">
        <v>10</v>
      </c>
      <c r="N722" s="23" t="s">
        <v>11</v>
      </c>
      <c r="O722" s="23" t="s">
        <v>12</v>
      </c>
      <c r="P722" s="63" t="s">
        <v>22</v>
      </c>
      <c r="Q722" s="88" t="s">
        <v>37</v>
      </c>
    </row>
    <row r="723" spans="2:17" x14ac:dyDescent="0.25">
      <c r="B723" s="24" t="s">
        <v>267</v>
      </c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7">
        <f t="shared" ref="O723:O732" si="13">SUM(F723:N723)</f>
        <v>0</v>
      </c>
      <c r="P723" s="108"/>
    </row>
    <row r="724" spans="2:17" x14ac:dyDescent="0.25">
      <c r="B724" s="24" t="s">
        <v>267</v>
      </c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7">
        <f t="shared" si="13"/>
        <v>0</v>
      </c>
      <c r="P724" s="109"/>
    </row>
    <row r="725" spans="2:17" x14ac:dyDescent="0.25">
      <c r="B725" s="24" t="s">
        <v>267</v>
      </c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7">
        <f t="shared" si="13"/>
        <v>0</v>
      </c>
      <c r="P725" s="109"/>
    </row>
    <row r="726" spans="2:17" x14ac:dyDescent="0.25">
      <c r="B726" s="24" t="s">
        <v>267</v>
      </c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7">
        <f t="shared" si="13"/>
        <v>0</v>
      </c>
      <c r="P726" s="109"/>
    </row>
    <row r="727" spans="2:17" x14ac:dyDescent="0.25">
      <c r="B727" s="24" t="s">
        <v>267</v>
      </c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7">
        <f t="shared" si="13"/>
        <v>0</v>
      </c>
      <c r="P727" s="109"/>
    </row>
    <row r="728" spans="2:17" x14ac:dyDescent="0.25">
      <c r="B728" s="24" t="s">
        <v>267</v>
      </c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7">
        <f t="shared" si="13"/>
        <v>0</v>
      </c>
      <c r="P728" s="109"/>
    </row>
    <row r="729" spans="2:17" x14ac:dyDescent="0.25">
      <c r="B729" s="24" t="s">
        <v>267</v>
      </c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7">
        <f t="shared" si="13"/>
        <v>0</v>
      </c>
      <c r="P729" s="109"/>
    </row>
    <row r="730" spans="2:17" x14ac:dyDescent="0.25">
      <c r="B730" s="24" t="s">
        <v>267</v>
      </c>
      <c r="C730" s="89" t="s">
        <v>37</v>
      </c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7">
        <f t="shared" si="13"/>
        <v>0</v>
      </c>
      <c r="P730" s="109"/>
    </row>
    <row r="731" spans="2:17" x14ac:dyDescent="0.25">
      <c r="B731" s="24" t="s">
        <v>267</v>
      </c>
      <c r="C731" s="84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7">
        <f t="shared" si="13"/>
        <v>0</v>
      </c>
      <c r="P731" s="110"/>
    </row>
    <row r="732" spans="2:17" x14ac:dyDescent="0.25">
      <c r="B732" s="24" t="s">
        <v>267</v>
      </c>
      <c r="C732" s="166"/>
      <c r="D732" s="85"/>
      <c r="E732" s="85"/>
      <c r="F732" s="85"/>
      <c r="G732" s="85"/>
      <c r="H732" s="85"/>
      <c r="I732" s="85"/>
      <c r="J732" s="85"/>
      <c r="K732" s="85"/>
      <c r="L732" s="85"/>
      <c r="M732" s="85"/>
      <c r="N732" s="85"/>
      <c r="O732" s="27">
        <f t="shared" si="13"/>
        <v>0</v>
      </c>
      <c r="P732" s="167"/>
    </row>
    <row r="733" spans="2:17" x14ac:dyDescent="0.25">
      <c r="B733" s="374" t="s">
        <v>268</v>
      </c>
      <c r="C733" s="375"/>
      <c r="D733" s="375"/>
      <c r="E733" s="375"/>
      <c r="F733" s="375"/>
      <c r="G733" s="375"/>
      <c r="H733" s="375"/>
      <c r="I733" s="375"/>
      <c r="J733" s="375"/>
      <c r="K733" s="375"/>
      <c r="L733" s="375"/>
      <c r="M733" s="375"/>
      <c r="N733" s="375"/>
      <c r="O733" s="376"/>
      <c r="P733" s="61">
        <f>SUM(O735:O743)</f>
        <v>0</v>
      </c>
      <c r="Q733" s="87">
        <f>SUM(Q735:Q743)</f>
        <v>0</v>
      </c>
    </row>
    <row r="734" spans="2:17" x14ac:dyDescent="0.25">
      <c r="B734" s="157" t="s">
        <v>0</v>
      </c>
      <c r="C734" s="158" t="s">
        <v>1</v>
      </c>
      <c r="D734" s="158" t="s">
        <v>2</v>
      </c>
      <c r="E734" s="158" t="s">
        <v>28</v>
      </c>
      <c r="F734" s="158" t="s">
        <v>3</v>
      </c>
      <c r="G734" s="158" t="s">
        <v>4</v>
      </c>
      <c r="H734" s="158" t="s">
        <v>5</v>
      </c>
      <c r="I734" s="158" t="s">
        <v>6</v>
      </c>
      <c r="J734" s="158" t="s">
        <v>7</v>
      </c>
      <c r="K734" s="158" t="s">
        <v>8</v>
      </c>
      <c r="L734" s="158" t="s">
        <v>9</v>
      </c>
      <c r="M734" s="158" t="s">
        <v>10</v>
      </c>
      <c r="N734" s="158" t="s">
        <v>11</v>
      </c>
      <c r="O734" s="158" t="s">
        <v>12</v>
      </c>
      <c r="P734" s="63" t="s">
        <v>22</v>
      </c>
      <c r="Q734" s="88" t="s">
        <v>37</v>
      </c>
    </row>
    <row r="735" spans="2:17" x14ac:dyDescent="0.25">
      <c r="B735" s="24" t="s">
        <v>268</v>
      </c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7">
        <f t="shared" ref="O735:O744" si="14">SUM(F735:N735)</f>
        <v>0</v>
      </c>
      <c r="P735" s="108"/>
    </row>
    <row r="736" spans="2:17" x14ac:dyDescent="0.25">
      <c r="B736" s="24" t="s">
        <v>268</v>
      </c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7">
        <f t="shared" si="14"/>
        <v>0</v>
      </c>
      <c r="P736" s="109"/>
    </row>
    <row r="737" spans="2:17" x14ac:dyDescent="0.25">
      <c r="B737" s="24" t="s">
        <v>268</v>
      </c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7">
        <f t="shared" si="14"/>
        <v>0</v>
      </c>
      <c r="P737" s="109"/>
    </row>
    <row r="738" spans="2:17" x14ac:dyDescent="0.25">
      <c r="B738" s="24" t="s">
        <v>268</v>
      </c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7">
        <f t="shared" si="14"/>
        <v>0</v>
      </c>
      <c r="P738" s="109"/>
    </row>
    <row r="739" spans="2:17" x14ac:dyDescent="0.25">
      <c r="B739" s="24" t="s">
        <v>268</v>
      </c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7">
        <f t="shared" si="14"/>
        <v>0</v>
      </c>
      <c r="P739" s="109"/>
    </row>
    <row r="740" spans="2:17" x14ac:dyDescent="0.25">
      <c r="B740" s="24" t="s">
        <v>268</v>
      </c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7">
        <f t="shared" si="14"/>
        <v>0</v>
      </c>
      <c r="P740" s="109"/>
    </row>
    <row r="741" spans="2:17" x14ac:dyDescent="0.25">
      <c r="B741" s="24" t="s">
        <v>268</v>
      </c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7">
        <f t="shared" si="14"/>
        <v>0</v>
      </c>
      <c r="P741" s="109"/>
    </row>
    <row r="742" spans="2:17" x14ac:dyDescent="0.25">
      <c r="B742" s="24" t="s">
        <v>268</v>
      </c>
      <c r="C742" s="89" t="s">
        <v>37</v>
      </c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7">
        <f t="shared" si="14"/>
        <v>0</v>
      </c>
      <c r="P742" s="109"/>
    </row>
    <row r="743" spans="2:17" x14ac:dyDescent="0.25">
      <c r="B743" s="24" t="s">
        <v>268</v>
      </c>
      <c r="C743" s="84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7">
        <f t="shared" si="14"/>
        <v>0</v>
      </c>
      <c r="P743" s="110"/>
    </row>
    <row r="744" spans="2:17" x14ac:dyDescent="0.25">
      <c r="B744" s="24" t="s">
        <v>268</v>
      </c>
      <c r="C744" s="166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27">
        <f t="shared" si="14"/>
        <v>0</v>
      </c>
      <c r="P744" s="167"/>
    </row>
    <row r="745" spans="2:17" x14ac:dyDescent="0.25">
      <c r="B745" s="374" t="s">
        <v>281</v>
      </c>
      <c r="C745" s="375"/>
      <c r="D745" s="375"/>
      <c r="E745" s="375"/>
      <c r="F745" s="375"/>
      <c r="G745" s="375"/>
      <c r="H745" s="375"/>
      <c r="I745" s="375"/>
      <c r="J745" s="375"/>
      <c r="K745" s="375"/>
      <c r="L745" s="375"/>
      <c r="M745" s="375"/>
      <c r="N745" s="375"/>
      <c r="O745" s="376"/>
      <c r="P745" s="61">
        <f>SUM(O747:O755)</f>
        <v>0</v>
      </c>
      <c r="Q745" s="87">
        <f>SUM(Q747:Q755)</f>
        <v>0</v>
      </c>
    </row>
    <row r="746" spans="2:17" x14ac:dyDescent="0.25">
      <c r="B746" s="157" t="s">
        <v>0</v>
      </c>
      <c r="C746" s="158" t="s">
        <v>1</v>
      </c>
      <c r="D746" s="158" t="s">
        <v>2</v>
      </c>
      <c r="E746" s="158" t="s">
        <v>28</v>
      </c>
      <c r="F746" s="158" t="s">
        <v>3</v>
      </c>
      <c r="G746" s="158" t="s">
        <v>4</v>
      </c>
      <c r="H746" s="158" t="s">
        <v>5</v>
      </c>
      <c r="I746" s="158" t="s">
        <v>6</v>
      </c>
      <c r="J746" s="158" t="s">
        <v>7</v>
      </c>
      <c r="K746" s="158" t="s">
        <v>8</v>
      </c>
      <c r="L746" s="158" t="s">
        <v>9</v>
      </c>
      <c r="M746" s="158" t="s">
        <v>10</v>
      </c>
      <c r="N746" s="158" t="s">
        <v>11</v>
      </c>
      <c r="O746" s="158" t="s">
        <v>12</v>
      </c>
      <c r="P746" s="63" t="s">
        <v>22</v>
      </c>
      <c r="Q746" s="88" t="s">
        <v>37</v>
      </c>
    </row>
    <row r="747" spans="2:17" x14ac:dyDescent="0.25">
      <c r="B747" s="24" t="s">
        <v>281</v>
      </c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7">
        <f t="shared" ref="O747:O756" si="15">SUM(F747:N747)</f>
        <v>0</v>
      </c>
      <c r="P747" s="108"/>
    </row>
    <row r="748" spans="2:17" x14ac:dyDescent="0.25">
      <c r="B748" s="24" t="s">
        <v>281</v>
      </c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7">
        <f t="shared" si="15"/>
        <v>0</v>
      </c>
      <c r="P748" s="109"/>
    </row>
    <row r="749" spans="2:17" x14ac:dyDescent="0.25">
      <c r="B749" s="24" t="s">
        <v>281</v>
      </c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7">
        <f t="shared" si="15"/>
        <v>0</v>
      </c>
      <c r="P749" s="109"/>
    </row>
    <row r="750" spans="2:17" x14ac:dyDescent="0.25">
      <c r="B750" s="24" t="s">
        <v>281</v>
      </c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7">
        <f t="shared" si="15"/>
        <v>0</v>
      </c>
      <c r="P750" s="109"/>
    </row>
    <row r="751" spans="2:17" x14ac:dyDescent="0.25">
      <c r="B751" s="24" t="s">
        <v>281</v>
      </c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7">
        <f t="shared" si="15"/>
        <v>0</v>
      </c>
      <c r="P751" s="109"/>
    </row>
    <row r="752" spans="2:17" x14ac:dyDescent="0.25">
      <c r="B752" s="24" t="s">
        <v>281</v>
      </c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7">
        <f t="shared" si="15"/>
        <v>0</v>
      </c>
      <c r="P752" s="109"/>
    </row>
    <row r="753" spans="2:17" x14ac:dyDescent="0.25">
      <c r="B753" s="24" t="s">
        <v>281</v>
      </c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7">
        <f t="shared" si="15"/>
        <v>0</v>
      </c>
      <c r="P753" s="109"/>
    </row>
    <row r="754" spans="2:17" x14ac:dyDescent="0.25">
      <c r="B754" s="24" t="s">
        <v>281</v>
      </c>
      <c r="C754" s="89" t="s">
        <v>37</v>
      </c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7">
        <f t="shared" si="15"/>
        <v>0</v>
      </c>
      <c r="P754" s="109"/>
    </row>
    <row r="755" spans="2:17" x14ac:dyDescent="0.25">
      <c r="B755" s="24" t="s">
        <v>281</v>
      </c>
      <c r="C755" s="84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7">
        <f t="shared" si="15"/>
        <v>0</v>
      </c>
      <c r="P755" s="110"/>
    </row>
    <row r="756" spans="2:17" x14ac:dyDescent="0.25">
      <c r="B756" s="24" t="s">
        <v>281</v>
      </c>
      <c r="C756" s="166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27">
        <f t="shared" si="15"/>
        <v>0</v>
      </c>
      <c r="P756" s="167"/>
    </row>
    <row r="757" spans="2:17" x14ac:dyDescent="0.25">
      <c r="B757" s="374" t="s">
        <v>270</v>
      </c>
      <c r="C757" s="375"/>
      <c r="D757" s="375"/>
      <c r="E757" s="375"/>
      <c r="F757" s="375"/>
      <c r="G757" s="375"/>
      <c r="H757" s="375"/>
      <c r="I757" s="375"/>
      <c r="J757" s="375"/>
      <c r="K757" s="375"/>
      <c r="L757" s="375"/>
      <c r="M757" s="375"/>
      <c r="N757" s="375"/>
      <c r="O757" s="376"/>
      <c r="P757" s="61">
        <f>SUM(O759:O767)</f>
        <v>0</v>
      </c>
      <c r="Q757" s="87">
        <f>SUM(Q759:Q767)</f>
        <v>0</v>
      </c>
    </row>
    <row r="758" spans="2:17" x14ac:dyDescent="0.25">
      <c r="B758" s="157" t="s">
        <v>0</v>
      </c>
      <c r="C758" s="158" t="s">
        <v>1</v>
      </c>
      <c r="D758" s="158" t="s">
        <v>2</v>
      </c>
      <c r="E758" s="158" t="s">
        <v>28</v>
      </c>
      <c r="F758" s="158" t="s">
        <v>3</v>
      </c>
      <c r="G758" s="158" t="s">
        <v>4</v>
      </c>
      <c r="H758" s="158" t="s">
        <v>5</v>
      </c>
      <c r="I758" s="158" t="s">
        <v>6</v>
      </c>
      <c r="J758" s="158" t="s">
        <v>7</v>
      </c>
      <c r="K758" s="158" t="s">
        <v>8</v>
      </c>
      <c r="L758" s="158" t="s">
        <v>9</v>
      </c>
      <c r="M758" s="158" t="s">
        <v>10</v>
      </c>
      <c r="N758" s="158" t="s">
        <v>11</v>
      </c>
      <c r="O758" s="158" t="s">
        <v>12</v>
      </c>
      <c r="P758" s="63" t="s">
        <v>22</v>
      </c>
      <c r="Q758" s="88" t="s">
        <v>37</v>
      </c>
    </row>
    <row r="759" spans="2:17" x14ac:dyDescent="0.25">
      <c r="B759" s="24" t="s">
        <v>270</v>
      </c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7">
        <f t="shared" ref="O759:O768" si="16">SUM(F759:N759)</f>
        <v>0</v>
      </c>
      <c r="P759" s="108"/>
    </row>
    <row r="760" spans="2:17" x14ac:dyDescent="0.25">
      <c r="B760" s="24" t="s">
        <v>270</v>
      </c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7">
        <f t="shared" si="16"/>
        <v>0</v>
      </c>
      <c r="P760" s="109"/>
    </row>
    <row r="761" spans="2:17" x14ac:dyDescent="0.25">
      <c r="B761" s="24" t="s">
        <v>270</v>
      </c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7">
        <f t="shared" si="16"/>
        <v>0</v>
      </c>
      <c r="P761" s="109"/>
    </row>
    <row r="762" spans="2:17" x14ac:dyDescent="0.25">
      <c r="B762" s="24" t="s">
        <v>270</v>
      </c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7">
        <f t="shared" si="16"/>
        <v>0</v>
      </c>
      <c r="P762" s="109"/>
    </row>
    <row r="763" spans="2:17" x14ac:dyDescent="0.25">
      <c r="B763" s="24" t="s">
        <v>270</v>
      </c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7">
        <f t="shared" si="16"/>
        <v>0</v>
      </c>
      <c r="P763" s="109"/>
    </row>
    <row r="764" spans="2:17" x14ac:dyDescent="0.25">
      <c r="B764" s="24" t="s">
        <v>270</v>
      </c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7">
        <f t="shared" si="16"/>
        <v>0</v>
      </c>
      <c r="P764" s="109"/>
    </row>
    <row r="765" spans="2:17" x14ac:dyDescent="0.25">
      <c r="B765" s="24" t="s">
        <v>270</v>
      </c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7">
        <f t="shared" si="16"/>
        <v>0</v>
      </c>
      <c r="P765" s="109"/>
    </row>
    <row r="766" spans="2:17" x14ac:dyDescent="0.25">
      <c r="B766" s="24" t="s">
        <v>270</v>
      </c>
      <c r="C766" s="89" t="s">
        <v>37</v>
      </c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7">
        <f t="shared" si="16"/>
        <v>0</v>
      </c>
      <c r="P766" s="109"/>
    </row>
    <row r="767" spans="2:17" x14ac:dyDescent="0.25">
      <c r="B767" s="24" t="s">
        <v>270</v>
      </c>
      <c r="C767" s="84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7">
        <f t="shared" si="16"/>
        <v>0</v>
      </c>
      <c r="P767" s="110"/>
    </row>
    <row r="768" spans="2:17" x14ac:dyDescent="0.25">
      <c r="B768" s="24" t="s">
        <v>270</v>
      </c>
      <c r="C768" s="166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27">
        <f t="shared" si="16"/>
        <v>0</v>
      </c>
      <c r="P768" s="167"/>
    </row>
    <row r="769" spans="2:17" ht="25.5" x14ac:dyDescent="0.25">
      <c r="B769" s="374" t="s">
        <v>23</v>
      </c>
      <c r="C769" s="375"/>
      <c r="D769" s="375"/>
      <c r="E769" s="375"/>
      <c r="F769" s="375"/>
      <c r="G769" s="375"/>
      <c r="H769" s="375"/>
      <c r="I769" s="375"/>
      <c r="J769" s="375"/>
      <c r="K769" s="375"/>
      <c r="L769" s="375"/>
      <c r="M769" s="375"/>
      <c r="N769" s="375"/>
      <c r="O769" s="375"/>
      <c r="P769" s="376"/>
      <c r="Q769" s="90" t="s">
        <v>38</v>
      </c>
    </row>
    <row r="770" spans="2:17" x14ac:dyDescent="0.25">
      <c r="B770" s="384"/>
      <c r="C770" s="385"/>
      <c r="D770" s="385"/>
      <c r="E770" s="386"/>
      <c r="F770" s="23" t="s">
        <v>3</v>
      </c>
      <c r="G770" s="23" t="s">
        <v>4</v>
      </c>
      <c r="H770" s="23" t="s">
        <v>5</v>
      </c>
      <c r="I770" s="23" t="s">
        <v>6</v>
      </c>
      <c r="J770" s="23" t="s">
        <v>7</v>
      </c>
      <c r="K770" s="23" t="s">
        <v>8</v>
      </c>
      <c r="L770" s="23" t="s">
        <v>9</v>
      </c>
      <c r="M770" s="23" t="s">
        <v>10</v>
      </c>
      <c r="N770" s="23" t="s">
        <v>11</v>
      </c>
      <c r="O770" s="393" t="s">
        <v>44</v>
      </c>
      <c r="P770" s="394"/>
      <c r="Q770" s="387">
        <f>SUM(Q17,Q39,Q61,Q83,Q104,Q120,Q136,Q152,Q164,Q182,Q198,Q215,Q233,Q254,Q269,Q293,Q305,Q327,Q350,Q371,Q392,Q408,Q424,Q437,Q448,Q459,Q470,Q481,Q492,Q507,Q518,Q539,Q560,Q582,Q603,Q624,Q645,Q666,Q683,Q699,Q710,Q721,Q733,Q745,Q757)</f>
        <v>45</v>
      </c>
    </row>
    <row r="771" spans="2:17" x14ac:dyDescent="0.25">
      <c r="B771" s="390"/>
      <c r="C771" s="391"/>
      <c r="D771" s="391"/>
      <c r="E771" s="392"/>
      <c r="F771" s="81">
        <f>SUM(F8:F768)</f>
        <v>64</v>
      </c>
      <c r="G771" s="159">
        <f t="shared" ref="G771:N771" si="17">SUM(G8:G768)</f>
        <v>70</v>
      </c>
      <c r="H771" s="159">
        <f t="shared" si="17"/>
        <v>59</v>
      </c>
      <c r="I771" s="159">
        <f t="shared" si="17"/>
        <v>65</v>
      </c>
      <c r="J771" s="159">
        <f t="shared" si="17"/>
        <v>88</v>
      </c>
      <c r="K771" s="159">
        <f t="shared" si="17"/>
        <v>10</v>
      </c>
      <c r="L771" s="159">
        <f t="shared" si="17"/>
        <v>3</v>
      </c>
      <c r="M771" s="159">
        <f t="shared" si="17"/>
        <v>0</v>
      </c>
      <c r="N771" s="159">
        <f t="shared" si="17"/>
        <v>0</v>
      </c>
      <c r="O771" s="388">
        <f>SUM(O8:O768)</f>
        <v>359</v>
      </c>
      <c r="P771" s="389"/>
      <c r="Q771" s="387"/>
    </row>
    <row r="772" spans="2:17" x14ac:dyDescent="0.25">
      <c r="B772" s="18"/>
      <c r="C772" s="12"/>
      <c r="D772" s="12"/>
      <c r="E772" s="12"/>
      <c r="F772" s="44"/>
      <c r="G772" s="44"/>
      <c r="H772" s="44"/>
      <c r="I772" s="44"/>
      <c r="J772" s="44"/>
      <c r="K772" s="44"/>
      <c r="L772" s="44"/>
      <c r="M772" s="44"/>
      <c r="N772" s="44"/>
      <c r="O772" s="12"/>
      <c r="P772" s="60"/>
    </row>
  </sheetData>
  <sortState ref="R28:R48">
    <sortCondition ref="R28"/>
  </sortState>
  <mergeCells count="56">
    <mergeCell ref="B182:O182"/>
    <mergeCell ref="B470:O470"/>
    <mergeCell ref="B215:O215"/>
    <mergeCell ref="B198:O198"/>
    <mergeCell ref="B392:O392"/>
    <mergeCell ref="B371:O371"/>
    <mergeCell ref="B350:O350"/>
    <mergeCell ref="B293:O293"/>
    <mergeCell ref="B459:O459"/>
    <mergeCell ref="B448:O448"/>
    <mergeCell ref="B269:O269"/>
    <mergeCell ref="B437:O437"/>
    <mergeCell ref="B424:O424"/>
    <mergeCell ref="B327:O327"/>
    <mergeCell ref="B305:O305"/>
    <mergeCell ref="B408:O408"/>
    <mergeCell ref="B770:E770"/>
    <mergeCell ref="B666:O666"/>
    <mergeCell ref="B683:O683"/>
    <mergeCell ref="B699:O699"/>
    <mergeCell ref="Q770:Q771"/>
    <mergeCell ref="O771:P771"/>
    <mergeCell ref="B710:O710"/>
    <mergeCell ref="B771:E771"/>
    <mergeCell ref="B769:P769"/>
    <mergeCell ref="O770:P770"/>
    <mergeCell ref="B745:O745"/>
    <mergeCell ref="B757:O757"/>
    <mergeCell ref="B721:O721"/>
    <mergeCell ref="B733:O733"/>
    <mergeCell ref="B2:H2"/>
    <mergeCell ref="B17:O17"/>
    <mergeCell ref="M2:O2"/>
    <mergeCell ref="B120:O120"/>
    <mergeCell ref="B39:O39"/>
    <mergeCell ref="B6:O6"/>
    <mergeCell ref="B61:O61"/>
    <mergeCell ref="B83:O83"/>
    <mergeCell ref="B104:O104"/>
    <mergeCell ref="B5:Q5"/>
    <mergeCell ref="B624:O624"/>
    <mergeCell ref="B645:O645"/>
    <mergeCell ref="R5:T6"/>
    <mergeCell ref="B518:O518"/>
    <mergeCell ref="B539:O539"/>
    <mergeCell ref="B560:O560"/>
    <mergeCell ref="B582:O582"/>
    <mergeCell ref="B603:O603"/>
    <mergeCell ref="B507:O507"/>
    <mergeCell ref="B136:O136"/>
    <mergeCell ref="B152:O152"/>
    <mergeCell ref="B164:O164"/>
    <mergeCell ref="B492:O492"/>
    <mergeCell ref="B233:O233"/>
    <mergeCell ref="B254:O254"/>
    <mergeCell ref="B481:O48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784"/>
  <sheetViews>
    <sheetView topLeftCell="A94" zoomScaleNormal="100" workbookViewId="0">
      <selection activeCell="N109" sqref="N109"/>
    </sheetView>
  </sheetViews>
  <sheetFormatPr defaultRowHeight="15" x14ac:dyDescent="0.25"/>
  <cols>
    <col min="1" max="1" width="1.7109375" customWidth="1"/>
    <col min="2" max="2" width="15.7109375" customWidth="1"/>
    <col min="3" max="3" width="31.42578125" bestFit="1" customWidth="1"/>
    <col min="4" max="5" width="20.7109375" customWidth="1"/>
    <col min="6" max="14" width="5.7109375" customWidth="1"/>
    <col min="15" max="15" width="7.7109375" customWidth="1"/>
    <col min="16" max="16" width="10.7109375" style="48" customWidth="1"/>
    <col min="17" max="17" width="9.28515625" style="48" bestFit="1" customWidth="1"/>
    <col min="18" max="18" width="15.7109375" style="48" customWidth="1"/>
    <col min="19" max="19" width="12.7109375" style="48" customWidth="1"/>
    <col min="20" max="20" width="6.7109375" style="48" customWidth="1"/>
    <col min="21" max="21" width="15.7109375" customWidth="1"/>
    <col min="22" max="22" width="6.7109375" customWidth="1"/>
    <col min="23" max="23" width="1.7109375" customWidth="1"/>
    <col min="24" max="24" width="15.7109375" customWidth="1"/>
    <col min="25" max="25" width="6.7109375" customWidth="1"/>
  </cols>
  <sheetData>
    <row r="1" spans="1:20" x14ac:dyDescent="0.25">
      <c r="A1" s="1"/>
      <c r="B1" s="15"/>
      <c r="C1" s="1"/>
      <c r="D1" s="1"/>
      <c r="E1" s="1"/>
      <c r="F1" s="39"/>
      <c r="G1" s="39"/>
      <c r="H1" s="39"/>
      <c r="I1" s="39"/>
      <c r="J1" s="39"/>
      <c r="K1" s="39"/>
      <c r="L1" s="39"/>
      <c r="M1" s="39"/>
      <c r="N1" s="39"/>
      <c r="O1" s="2"/>
      <c r="P1" s="177"/>
      <c r="Q1" s="178"/>
      <c r="R1" s="45"/>
      <c r="S1" s="56"/>
      <c r="T1" s="64"/>
    </row>
    <row r="2" spans="1:20" ht="28.5" x14ac:dyDescent="0.45">
      <c r="A2" s="1"/>
      <c r="B2" s="405" t="str">
        <f>'GABB DASHBOARD'!E2</f>
        <v>2024 TCR Report for [GA Baseball]</v>
      </c>
      <c r="C2" s="379"/>
      <c r="D2" s="379"/>
      <c r="E2" s="379"/>
      <c r="F2" s="379"/>
      <c r="G2" s="379"/>
      <c r="H2" s="379"/>
      <c r="I2" s="42"/>
      <c r="J2" s="42"/>
      <c r="K2" s="41"/>
      <c r="L2" s="30"/>
      <c r="M2" s="380" t="s">
        <v>19</v>
      </c>
      <c r="N2" s="380"/>
      <c r="O2" s="380"/>
      <c r="P2" s="171">
        <f>O773</f>
        <v>200</v>
      </c>
      <c r="Q2" s="178"/>
      <c r="R2" s="45"/>
      <c r="S2" s="56"/>
      <c r="T2" s="64"/>
    </row>
    <row r="3" spans="1:20" ht="15" customHeight="1" x14ac:dyDescent="0.25">
      <c r="A3" s="5"/>
      <c r="B3" s="16" t="s">
        <v>18</v>
      </c>
      <c r="C3" s="7"/>
      <c r="D3" s="7"/>
      <c r="E3" s="7"/>
      <c r="F3" s="40"/>
      <c r="G3" s="41"/>
      <c r="H3" s="42"/>
      <c r="I3" s="6"/>
      <c r="J3" s="6"/>
      <c r="K3" s="6"/>
      <c r="L3" s="41"/>
      <c r="M3" s="42"/>
      <c r="N3" s="42"/>
      <c r="O3" s="9"/>
      <c r="P3" s="179"/>
      <c r="Q3" s="180"/>
      <c r="R3" s="65"/>
      <c r="S3" s="65"/>
      <c r="T3" s="65"/>
    </row>
    <row r="4" spans="1:20" x14ac:dyDescent="0.25">
      <c r="A4" s="3"/>
      <c r="B4" s="17"/>
      <c r="C4" s="3"/>
      <c r="D4" s="3"/>
      <c r="E4" s="3"/>
      <c r="F4" s="43"/>
      <c r="G4" s="43"/>
      <c r="H4" s="43"/>
      <c r="I4" s="43"/>
      <c r="J4" s="43"/>
      <c r="K4" s="43"/>
      <c r="L4" s="43"/>
      <c r="M4" s="43"/>
      <c r="N4" s="43"/>
      <c r="O4" s="4"/>
      <c r="P4" s="181"/>
      <c r="Q4" s="178"/>
      <c r="R4" s="45"/>
      <c r="S4" s="56"/>
      <c r="T4" s="64"/>
    </row>
    <row r="5" spans="1:20" ht="15" customHeight="1" x14ac:dyDescent="0.25">
      <c r="A5" s="8"/>
      <c r="B5" s="406" t="s">
        <v>45</v>
      </c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4" t="s">
        <v>33</v>
      </c>
      <c r="S5" s="404"/>
      <c r="T5" s="404"/>
    </row>
    <row r="6" spans="1:20" ht="15" customHeight="1" x14ac:dyDescent="0.25">
      <c r="A6" s="3"/>
      <c r="B6" s="395" t="s">
        <v>166</v>
      </c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182">
        <f>SUM(O8:O16)</f>
        <v>0</v>
      </c>
      <c r="Q6" s="276">
        <f>SUM(Q8:Q16)</f>
        <v>0</v>
      </c>
      <c r="R6" s="404"/>
      <c r="S6" s="404"/>
      <c r="T6" s="404"/>
    </row>
    <row r="7" spans="1:20" x14ac:dyDescent="0.25">
      <c r="A7" s="3"/>
      <c r="B7" s="172" t="s">
        <v>0</v>
      </c>
      <c r="C7" s="173" t="s">
        <v>1</v>
      </c>
      <c r="D7" s="173" t="s">
        <v>2</v>
      </c>
      <c r="E7" s="173" t="s">
        <v>28</v>
      </c>
      <c r="F7" s="173" t="s">
        <v>3</v>
      </c>
      <c r="G7" s="173" t="s">
        <v>4</v>
      </c>
      <c r="H7" s="173" t="s">
        <v>5</v>
      </c>
      <c r="I7" s="173" t="s">
        <v>6</v>
      </c>
      <c r="J7" s="173" t="s">
        <v>7</v>
      </c>
      <c r="K7" s="173" t="s">
        <v>8</v>
      </c>
      <c r="L7" s="173" t="s">
        <v>9</v>
      </c>
      <c r="M7" s="173" t="s">
        <v>10</v>
      </c>
      <c r="N7" s="173" t="s">
        <v>11</v>
      </c>
      <c r="O7" s="173" t="s">
        <v>12</v>
      </c>
      <c r="P7" s="174" t="s">
        <v>22</v>
      </c>
      <c r="Q7" s="277" t="s">
        <v>37</v>
      </c>
      <c r="R7" s="291" t="s">
        <v>2</v>
      </c>
      <c r="S7" s="291" t="s">
        <v>32</v>
      </c>
      <c r="T7" s="291" t="s">
        <v>12</v>
      </c>
    </row>
    <row r="8" spans="1:20" x14ac:dyDescent="0.25">
      <c r="A8" s="3"/>
      <c r="B8" s="24" t="s">
        <v>166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75">
        <f t="shared" ref="O8:O16" si="0">SUM(F8:N8)</f>
        <v>0</v>
      </c>
      <c r="P8" s="185"/>
      <c r="Q8" s="278"/>
      <c r="R8" s="314" t="s">
        <v>62</v>
      </c>
      <c r="S8" s="292" t="s">
        <v>46</v>
      </c>
      <c r="T8" s="315">
        <f>SUMIF(D8:D802, "Bishop", O8:O802)</f>
        <v>0</v>
      </c>
    </row>
    <row r="9" spans="1:20" x14ac:dyDescent="0.25">
      <c r="A9" s="3"/>
      <c r="B9" s="24" t="s">
        <v>166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75">
        <f t="shared" si="0"/>
        <v>0</v>
      </c>
      <c r="P9" s="185"/>
      <c r="Q9" s="278"/>
      <c r="R9" s="314" t="s">
        <v>93</v>
      </c>
      <c r="S9" s="292" t="s">
        <v>46</v>
      </c>
      <c r="T9" s="315">
        <f>SUMIF(D9:D803, "Canton", O9:O803)</f>
        <v>0</v>
      </c>
    </row>
    <row r="10" spans="1:20" x14ac:dyDescent="0.25">
      <c r="A10" s="3"/>
      <c r="B10" s="24" t="s">
        <v>166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75">
        <f t="shared" si="0"/>
        <v>0</v>
      </c>
      <c r="P10" s="185"/>
      <c r="Q10" s="278"/>
      <c r="R10" s="314" t="s">
        <v>97</v>
      </c>
      <c r="S10" s="292" t="s">
        <v>60</v>
      </c>
      <c r="T10" s="315">
        <f>SUMIF(D10:D804, "Augusta", O10:O804)</f>
        <v>5</v>
      </c>
    </row>
    <row r="11" spans="1:20" x14ac:dyDescent="0.25">
      <c r="A11" s="3"/>
      <c r="B11" s="24" t="s">
        <v>166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75">
        <f t="shared" si="0"/>
        <v>0</v>
      </c>
      <c r="P11" s="185"/>
      <c r="Q11" s="278"/>
      <c r="R11" s="314" t="s">
        <v>218</v>
      </c>
      <c r="S11" s="292" t="s">
        <v>61</v>
      </c>
      <c r="T11" s="315">
        <f>SUMIF(D9:D803, "brunswick", O9:O803)</f>
        <v>49</v>
      </c>
    </row>
    <row r="12" spans="1:20" x14ac:dyDescent="0.25">
      <c r="A12" s="3"/>
      <c r="B12" s="24" t="s">
        <v>166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75">
        <f t="shared" si="0"/>
        <v>0</v>
      </c>
      <c r="P12" s="185"/>
      <c r="Q12" s="278"/>
      <c r="R12" s="314" t="s">
        <v>64</v>
      </c>
      <c r="S12" s="292" t="s">
        <v>46</v>
      </c>
      <c r="T12" s="315">
        <f>SUMIF(D8:D802, "Conyers", O8:O802)</f>
        <v>0</v>
      </c>
    </row>
    <row r="13" spans="1:20" x14ac:dyDescent="0.25">
      <c r="A13" s="3"/>
      <c r="B13" s="24" t="s">
        <v>166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75">
        <f t="shared" si="0"/>
        <v>0</v>
      </c>
      <c r="P13" s="185"/>
      <c r="Q13" s="278"/>
      <c r="R13" s="314" t="s">
        <v>65</v>
      </c>
      <c r="S13" s="292" t="s">
        <v>59</v>
      </c>
      <c r="T13" s="315">
        <f>SUMIF(D8:D802, "Covington", O8:O802)</f>
        <v>0</v>
      </c>
    </row>
    <row r="14" spans="1:20" x14ac:dyDescent="0.25">
      <c r="A14" s="3"/>
      <c r="B14" s="24" t="s">
        <v>166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75">
        <f t="shared" si="0"/>
        <v>0</v>
      </c>
      <c r="P14" s="185"/>
      <c r="Q14" s="278"/>
      <c r="R14" s="314" t="s">
        <v>66</v>
      </c>
      <c r="S14" s="292" t="s">
        <v>60</v>
      </c>
      <c r="T14" s="315">
        <f>SUMIF(D8:D802, "Cumming", O8:O802)</f>
        <v>0</v>
      </c>
    </row>
    <row r="15" spans="1:20" x14ac:dyDescent="0.25">
      <c r="A15" s="3"/>
      <c r="B15" s="24" t="s">
        <v>166</v>
      </c>
      <c r="C15" s="98" t="s">
        <v>37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75">
        <f t="shared" si="0"/>
        <v>0</v>
      </c>
      <c r="P15" s="185"/>
      <c r="Q15" s="278"/>
      <c r="R15" s="314" t="s">
        <v>67</v>
      </c>
      <c r="S15" s="292" t="s">
        <v>46</v>
      </c>
      <c r="T15" s="315">
        <f>SUMIF(D8:D802, "Eatonton", O8:O802)</f>
        <v>0</v>
      </c>
    </row>
    <row r="16" spans="1:20" x14ac:dyDescent="0.25">
      <c r="A16" s="3"/>
      <c r="B16" s="24" t="s">
        <v>166</v>
      </c>
      <c r="C16" s="99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75">
        <f t="shared" si="0"/>
        <v>0</v>
      </c>
      <c r="P16" s="185"/>
      <c r="Q16" s="278"/>
      <c r="R16" s="314" t="s">
        <v>68</v>
      </c>
      <c r="S16" s="292" t="s">
        <v>60</v>
      </c>
      <c r="T16" s="315">
        <f>SUMIF(D8:D802, "Effingham", O8:O802)</f>
        <v>0</v>
      </c>
    </row>
    <row r="17" spans="1:20" x14ac:dyDescent="0.25">
      <c r="A17" s="3"/>
      <c r="B17" s="395" t="s">
        <v>226</v>
      </c>
      <c r="C17" s="395"/>
      <c r="D17" s="395"/>
      <c r="E17" s="395"/>
      <c r="F17" s="395"/>
      <c r="G17" s="395"/>
      <c r="H17" s="395"/>
      <c r="I17" s="395"/>
      <c r="J17" s="395"/>
      <c r="K17" s="395"/>
      <c r="L17" s="395"/>
      <c r="M17" s="395"/>
      <c r="N17" s="395"/>
      <c r="O17" s="395"/>
      <c r="P17" s="182">
        <f>SUM(O19:O38)</f>
        <v>7</v>
      </c>
      <c r="Q17" s="276">
        <f>SUM(Q19:Q38)</f>
        <v>0</v>
      </c>
      <c r="R17" s="314" t="s">
        <v>99</v>
      </c>
      <c r="S17" s="292" t="s">
        <v>60</v>
      </c>
      <c r="T17" s="315">
        <f>SUMIF(D9:D803, "Evans", O9:O803)</f>
        <v>0</v>
      </c>
    </row>
    <row r="18" spans="1:20" x14ac:dyDescent="0.25">
      <c r="A18" s="3"/>
      <c r="B18" s="172" t="s">
        <v>0</v>
      </c>
      <c r="C18" s="173" t="s">
        <v>1</v>
      </c>
      <c r="D18" s="173" t="s">
        <v>2</v>
      </c>
      <c r="E18" s="173" t="s">
        <v>28</v>
      </c>
      <c r="F18" s="173" t="s">
        <v>3</v>
      </c>
      <c r="G18" s="173" t="s">
        <v>4</v>
      </c>
      <c r="H18" s="173" t="s">
        <v>5</v>
      </c>
      <c r="I18" s="173" t="s">
        <v>6</v>
      </c>
      <c r="J18" s="173" t="s">
        <v>7</v>
      </c>
      <c r="K18" s="173" t="s">
        <v>8</v>
      </c>
      <c r="L18" s="173" t="s">
        <v>9</v>
      </c>
      <c r="M18" s="173" t="s">
        <v>10</v>
      </c>
      <c r="N18" s="173" t="s">
        <v>11</v>
      </c>
      <c r="O18" s="173" t="s">
        <v>12</v>
      </c>
      <c r="P18" s="174" t="s">
        <v>22</v>
      </c>
      <c r="Q18" s="277" t="s">
        <v>37</v>
      </c>
      <c r="R18" s="314" t="s">
        <v>69</v>
      </c>
      <c r="S18" s="292" t="s">
        <v>46</v>
      </c>
      <c r="T18" s="315">
        <f>SUMIF(D8:D802, "Franklin", O8:O802)</f>
        <v>0</v>
      </c>
    </row>
    <row r="19" spans="1:20" x14ac:dyDescent="0.25">
      <c r="A19" s="3"/>
      <c r="B19" s="24" t="s">
        <v>226</v>
      </c>
      <c r="C19" s="13" t="s">
        <v>287</v>
      </c>
      <c r="D19" s="13" t="s">
        <v>218</v>
      </c>
      <c r="E19" s="13"/>
      <c r="F19" s="13">
        <v>0</v>
      </c>
      <c r="G19" s="13">
        <v>0</v>
      </c>
      <c r="H19" s="13">
        <v>0</v>
      </c>
      <c r="I19" s="13">
        <v>0</v>
      </c>
      <c r="J19" s="13">
        <v>7</v>
      </c>
      <c r="K19" s="13">
        <v>0</v>
      </c>
      <c r="L19" s="13">
        <v>0</v>
      </c>
      <c r="M19" s="13">
        <v>0</v>
      </c>
      <c r="N19" s="13">
        <v>0</v>
      </c>
      <c r="O19" s="175">
        <f t="shared" ref="O19:O30" si="1">SUM(F19:N19)</f>
        <v>7</v>
      </c>
      <c r="P19" s="185"/>
      <c r="Q19" s="278"/>
      <c r="R19" s="314" t="s">
        <v>70</v>
      </c>
      <c r="S19" s="292" t="s">
        <v>60</v>
      </c>
      <c r="T19" s="315">
        <f>SUMIF(D8:D802, "Gray", O8:O802)</f>
        <v>0</v>
      </c>
    </row>
    <row r="20" spans="1:20" x14ac:dyDescent="0.25">
      <c r="A20" s="3"/>
      <c r="B20" s="24" t="s">
        <v>167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75">
        <f t="shared" si="1"/>
        <v>0</v>
      </c>
      <c r="P20" s="185"/>
      <c r="Q20" s="278"/>
      <c r="R20" s="314" t="s">
        <v>71</v>
      </c>
      <c r="S20" s="292" t="s">
        <v>46</v>
      </c>
      <c r="T20" s="315">
        <f>SUMIF(D8:D802, "Griffin", O8:O802)</f>
        <v>0</v>
      </c>
    </row>
    <row r="21" spans="1:20" x14ac:dyDescent="0.25">
      <c r="A21" s="3"/>
      <c r="B21" s="24" t="s">
        <v>167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75">
        <f t="shared" si="1"/>
        <v>0</v>
      </c>
      <c r="P21" s="185"/>
      <c r="Q21" s="278"/>
      <c r="R21" s="314" t="s">
        <v>72</v>
      </c>
      <c r="S21" s="292" t="s">
        <v>46</v>
      </c>
      <c r="T21" s="315">
        <f>SUMIF(D8:D802, "Hampton", O8:O802)</f>
        <v>0</v>
      </c>
    </row>
    <row r="22" spans="1:20" x14ac:dyDescent="0.25">
      <c r="A22" s="3"/>
      <c r="B22" s="24" t="s">
        <v>167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75">
        <f t="shared" si="1"/>
        <v>0</v>
      </c>
      <c r="P22" s="185"/>
      <c r="Q22" s="278"/>
      <c r="R22" s="314" t="s">
        <v>217</v>
      </c>
      <c r="S22" s="292" t="s">
        <v>60</v>
      </c>
      <c r="T22" s="315">
        <f>SUMIF(D8:D802, "Homerville", O8:O802)</f>
        <v>14</v>
      </c>
    </row>
    <row r="23" spans="1:20" x14ac:dyDescent="0.25">
      <c r="A23" s="3"/>
      <c r="B23" s="24" t="s">
        <v>167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75">
        <f t="shared" si="1"/>
        <v>0</v>
      </c>
      <c r="P23" s="185"/>
      <c r="Q23" s="278"/>
      <c r="R23" s="314" t="s">
        <v>74</v>
      </c>
      <c r="S23" s="292" t="s">
        <v>59</v>
      </c>
      <c r="T23" s="315">
        <f>SUMIF(D8:D802, "Hoschton", O8:O802)</f>
        <v>0</v>
      </c>
    </row>
    <row r="24" spans="1:20" x14ac:dyDescent="0.25">
      <c r="A24" s="3"/>
      <c r="B24" s="24" t="s">
        <v>167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75">
        <f t="shared" si="1"/>
        <v>0</v>
      </c>
      <c r="P24" s="185"/>
      <c r="Q24" s="278"/>
      <c r="R24" s="314" t="s">
        <v>75</v>
      </c>
      <c r="S24" s="292" t="s">
        <v>60</v>
      </c>
      <c r="T24" s="315">
        <f>SUMIF(D8:D802, "Jackson", O8:O802)</f>
        <v>0</v>
      </c>
    </row>
    <row r="25" spans="1:20" x14ac:dyDescent="0.25">
      <c r="A25" s="3"/>
      <c r="B25" s="24" t="s">
        <v>167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75">
        <f t="shared" si="1"/>
        <v>0</v>
      </c>
      <c r="P25" s="185"/>
      <c r="Q25" s="278"/>
      <c r="R25" s="314" t="s">
        <v>76</v>
      </c>
      <c r="S25" s="292" t="s">
        <v>60</v>
      </c>
      <c r="T25" s="315">
        <f>SUMIF(D8:D802, "Jefferson", O8:O802)</f>
        <v>0</v>
      </c>
    </row>
    <row r="26" spans="1:20" x14ac:dyDescent="0.25">
      <c r="A26" s="3"/>
      <c r="B26" s="24" t="s">
        <v>167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75">
        <f t="shared" si="1"/>
        <v>0</v>
      </c>
      <c r="P26" s="185"/>
      <c r="Q26" s="278"/>
      <c r="R26" s="314" t="s">
        <v>77</v>
      </c>
      <c r="S26" s="292" t="s">
        <v>46</v>
      </c>
      <c r="T26" s="315">
        <f>SUMIF(D8:D802, "LaGrange", O8:O802)</f>
        <v>0</v>
      </c>
    </row>
    <row r="27" spans="1:20" x14ac:dyDescent="0.25">
      <c r="A27" s="3"/>
      <c r="B27" s="24" t="s">
        <v>167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75">
        <f t="shared" si="1"/>
        <v>0</v>
      </c>
      <c r="P27" s="185"/>
      <c r="Q27" s="278"/>
      <c r="R27" s="314" t="s">
        <v>94</v>
      </c>
      <c r="S27" s="292" t="s">
        <v>46</v>
      </c>
      <c r="T27" s="315">
        <f>SUMIF(D9:D803, "Lawrenceville", O9:O803)</f>
        <v>0</v>
      </c>
    </row>
    <row r="28" spans="1:20" x14ac:dyDescent="0.25">
      <c r="A28" s="3"/>
      <c r="B28" s="24" t="s">
        <v>167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75">
        <f t="shared" si="1"/>
        <v>0</v>
      </c>
      <c r="P28" s="185"/>
      <c r="Q28" s="278"/>
      <c r="R28" s="314" t="s">
        <v>101</v>
      </c>
      <c r="S28" s="292" t="s">
        <v>46</v>
      </c>
      <c r="T28" s="315">
        <f>SUMIF(D10:D804, "Locust Grove", O10:O804)</f>
        <v>0</v>
      </c>
    </row>
    <row r="29" spans="1:20" x14ac:dyDescent="0.25">
      <c r="A29" s="3"/>
      <c r="B29" s="24" t="s">
        <v>167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75">
        <f t="shared" si="1"/>
        <v>0</v>
      </c>
      <c r="P29" s="185"/>
      <c r="Q29" s="278"/>
      <c r="R29" s="314" t="s">
        <v>163</v>
      </c>
      <c r="S29" s="292" t="s">
        <v>60</v>
      </c>
      <c r="T29" s="315">
        <f>SUMIF(D8:D802, "jessup", O8:O802)</f>
        <v>0</v>
      </c>
    </row>
    <row r="30" spans="1:20" x14ac:dyDescent="0.25">
      <c r="A30" s="3"/>
      <c r="B30" s="24" t="s">
        <v>167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75">
        <f t="shared" si="1"/>
        <v>0</v>
      </c>
      <c r="P30" s="185"/>
      <c r="Q30" s="278"/>
      <c r="R30" s="314" t="s">
        <v>79</v>
      </c>
      <c r="S30" s="292" t="s">
        <v>46</v>
      </c>
      <c r="T30" s="315">
        <f>SUMIF(D8:D802, "Milledgeville", O8:O802)</f>
        <v>0</v>
      </c>
    </row>
    <row r="31" spans="1:20" x14ac:dyDescent="0.25">
      <c r="A31" s="3"/>
      <c r="B31" s="24" t="s">
        <v>167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75">
        <f t="shared" ref="O31:O38" si="2">SUM(F31:N31)</f>
        <v>0</v>
      </c>
      <c r="P31" s="185"/>
      <c r="Q31" s="278"/>
      <c r="R31" s="314" t="s">
        <v>100</v>
      </c>
      <c r="S31" s="292" t="s">
        <v>46</v>
      </c>
      <c r="T31" s="315">
        <f>SUMIF(D9:D803, "McDonough", O9:O803)</f>
        <v>0</v>
      </c>
    </row>
    <row r="32" spans="1:20" x14ac:dyDescent="0.25">
      <c r="A32" s="3"/>
      <c r="B32" s="24" t="s">
        <v>167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75">
        <f t="shared" si="2"/>
        <v>0</v>
      </c>
      <c r="P32" s="185"/>
      <c r="Q32" s="278"/>
      <c r="R32" s="314" t="s">
        <v>80</v>
      </c>
      <c r="S32" s="292" t="s">
        <v>60</v>
      </c>
      <c r="T32" s="315">
        <f>SUMIF(D8:D802, "Nicholson", O8:O802)</f>
        <v>0</v>
      </c>
    </row>
    <row r="33" spans="1:20" x14ac:dyDescent="0.25">
      <c r="A33" s="3"/>
      <c r="B33" s="24" t="s">
        <v>167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75">
        <f t="shared" si="2"/>
        <v>0</v>
      </c>
      <c r="P33" s="185"/>
      <c r="Q33" s="278"/>
      <c r="R33" s="314" t="s">
        <v>81</v>
      </c>
      <c r="S33" s="292" t="s">
        <v>60</v>
      </c>
      <c r="T33" s="315">
        <f>SUMIF(D8:D802, "Pooler", O8:O802)</f>
        <v>0</v>
      </c>
    </row>
    <row r="34" spans="1:20" x14ac:dyDescent="0.25">
      <c r="A34" s="3"/>
      <c r="B34" s="24" t="s">
        <v>167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75">
        <f t="shared" si="2"/>
        <v>0</v>
      </c>
      <c r="P34" s="185"/>
      <c r="Q34" s="278"/>
      <c r="R34" s="314" t="s">
        <v>82</v>
      </c>
      <c r="S34" s="292" t="s">
        <v>60</v>
      </c>
      <c r="T34" s="315">
        <f>SUMIF(D8:D802, "Rincon", O8:O802)</f>
        <v>51</v>
      </c>
    </row>
    <row r="35" spans="1:20" x14ac:dyDescent="0.25">
      <c r="A35" s="3"/>
      <c r="B35" s="24" t="s">
        <v>167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75">
        <f t="shared" si="2"/>
        <v>0</v>
      </c>
      <c r="P35" s="185"/>
      <c r="Q35" s="278"/>
      <c r="R35" s="314" t="s">
        <v>121</v>
      </c>
      <c r="S35" s="292" t="s">
        <v>60</v>
      </c>
      <c r="T35" s="315">
        <f>SUMIF(D9:D803, "Rome", O9:O803)</f>
        <v>0</v>
      </c>
    </row>
    <row r="36" spans="1:20" ht="15" customHeight="1" x14ac:dyDescent="0.25">
      <c r="A36" s="3"/>
      <c r="B36" s="24" t="s">
        <v>167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75">
        <f t="shared" si="2"/>
        <v>0</v>
      </c>
      <c r="P36" s="185"/>
      <c r="Q36" s="278"/>
      <c r="R36" s="314" t="s">
        <v>83</v>
      </c>
      <c r="S36" s="292" t="s">
        <v>60</v>
      </c>
      <c r="T36" s="315">
        <f>SUMIF(D8:D802, "Savannah", O8:O802)</f>
        <v>19</v>
      </c>
    </row>
    <row r="37" spans="1:20" ht="15" customHeight="1" x14ac:dyDescent="0.25">
      <c r="A37" s="3"/>
      <c r="B37" s="24" t="s">
        <v>167</v>
      </c>
      <c r="C37" s="98" t="s">
        <v>37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75">
        <f t="shared" si="2"/>
        <v>0</v>
      </c>
      <c r="P37" s="185"/>
      <c r="Q37" s="278"/>
      <c r="R37" s="314" t="s">
        <v>115</v>
      </c>
      <c r="S37" s="292" t="s">
        <v>60</v>
      </c>
      <c r="T37" s="315">
        <f>SUMIF(D9:D803, "Statesboro", O9:O803)</f>
        <v>0</v>
      </c>
    </row>
    <row r="38" spans="1:20" x14ac:dyDescent="0.25">
      <c r="A38" s="3"/>
      <c r="B38" s="24" t="s">
        <v>167</v>
      </c>
      <c r="C38" s="99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75">
        <f t="shared" si="2"/>
        <v>0</v>
      </c>
      <c r="P38" s="185"/>
      <c r="Q38" s="278"/>
      <c r="R38" s="314" t="s">
        <v>83</v>
      </c>
      <c r="S38" s="292" t="s">
        <v>60</v>
      </c>
      <c r="T38" s="315">
        <f t="shared" ref="T38" si="3">SUMIF(D10:D804, "Savannah", O10:O804)</f>
        <v>19</v>
      </c>
    </row>
    <row r="39" spans="1:20" x14ac:dyDescent="0.25">
      <c r="A39" s="3"/>
      <c r="B39" s="395" t="s">
        <v>227</v>
      </c>
      <c r="C39" s="395"/>
      <c r="D39" s="395"/>
      <c r="E39" s="395"/>
      <c r="F39" s="395"/>
      <c r="G39" s="395"/>
      <c r="H39" s="395"/>
      <c r="I39" s="395"/>
      <c r="J39" s="395"/>
      <c r="K39" s="395"/>
      <c r="L39" s="395"/>
      <c r="M39" s="395"/>
      <c r="N39" s="395"/>
      <c r="O39" s="395"/>
      <c r="P39" s="182">
        <f>SUM(O41:O60)</f>
        <v>15</v>
      </c>
      <c r="Q39" s="276">
        <f>SUM(Q41:Q60)</f>
        <v>0</v>
      </c>
      <c r="R39" s="314" t="s">
        <v>84</v>
      </c>
      <c r="S39" s="292" t="s">
        <v>60</v>
      </c>
      <c r="T39" s="315">
        <f>SUMIF(D8:D802, "Watkinsville", O8:O802)</f>
        <v>0</v>
      </c>
    </row>
    <row r="40" spans="1:20" x14ac:dyDescent="0.25">
      <c r="A40" s="3"/>
      <c r="B40" s="172" t="s">
        <v>0</v>
      </c>
      <c r="C40" s="173" t="s">
        <v>1</v>
      </c>
      <c r="D40" s="173" t="s">
        <v>2</v>
      </c>
      <c r="E40" s="173" t="s">
        <v>28</v>
      </c>
      <c r="F40" s="173" t="s">
        <v>3</v>
      </c>
      <c r="G40" s="173" t="s">
        <v>4</v>
      </c>
      <c r="H40" s="173" t="s">
        <v>5</v>
      </c>
      <c r="I40" s="173" t="s">
        <v>6</v>
      </c>
      <c r="J40" s="173" t="s">
        <v>7</v>
      </c>
      <c r="K40" s="173" t="s">
        <v>8</v>
      </c>
      <c r="L40" s="173" t="s">
        <v>9</v>
      </c>
      <c r="M40" s="173" t="s">
        <v>10</v>
      </c>
      <c r="N40" s="173" t="s">
        <v>11</v>
      </c>
      <c r="O40" s="173" t="s">
        <v>12</v>
      </c>
      <c r="P40" s="174" t="s">
        <v>22</v>
      </c>
      <c r="Q40" s="277" t="s">
        <v>37</v>
      </c>
      <c r="R40" s="314" t="s">
        <v>106</v>
      </c>
      <c r="S40" s="292" t="s">
        <v>60</v>
      </c>
      <c r="T40" s="315">
        <f>SUMIF(D9:D803, "Woodstock", O9:O803)</f>
        <v>0</v>
      </c>
    </row>
    <row r="41" spans="1:20" x14ac:dyDescent="0.25">
      <c r="A41" s="3"/>
      <c r="B41" s="24" t="s">
        <v>284</v>
      </c>
      <c r="C41" s="13" t="s">
        <v>288</v>
      </c>
      <c r="D41" s="13" t="s">
        <v>218</v>
      </c>
      <c r="E41" s="13"/>
      <c r="F41" s="13">
        <v>0</v>
      </c>
      <c r="G41" s="13">
        <v>0</v>
      </c>
      <c r="H41" s="13">
        <v>6</v>
      </c>
      <c r="I41" s="13">
        <v>0</v>
      </c>
      <c r="J41" s="13">
        <v>9</v>
      </c>
      <c r="K41" s="13">
        <v>0</v>
      </c>
      <c r="L41" s="13">
        <v>0</v>
      </c>
      <c r="M41" s="13">
        <v>0</v>
      </c>
      <c r="N41" s="13">
        <v>0</v>
      </c>
      <c r="O41" s="175">
        <f t="shared" ref="O41:O103" si="4">SUM(F41:N41)</f>
        <v>15</v>
      </c>
      <c r="P41" s="185"/>
      <c r="Q41" s="278"/>
      <c r="R41" s="314" t="s">
        <v>215</v>
      </c>
      <c r="S41" s="292" t="s">
        <v>61</v>
      </c>
      <c r="T41" s="315">
        <f>SUMIF(D8:D802, "Waycross", O8:O802)</f>
        <v>37</v>
      </c>
    </row>
    <row r="42" spans="1:20" x14ac:dyDescent="0.25">
      <c r="A42" s="3"/>
      <c r="B42" s="24" t="s">
        <v>170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75">
        <f t="shared" si="4"/>
        <v>0</v>
      </c>
      <c r="P42" s="185"/>
      <c r="Q42" s="278"/>
      <c r="R42" s="314" t="s">
        <v>85</v>
      </c>
      <c r="S42" s="292" t="s">
        <v>46</v>
      </c>
      <c r="T42" s="315">
        <f>SUMIF(D8:D802, "Toccoa", O8:O802)</f>
        <v>0</v>
      </c>
    </row>
    <row r="43" spans="1:20" x14ac:dyDescent="0.25">
      <c r="A43" s="3"/>
      <c r="B43" s="24" t="s">
        <v>170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75">
        <f t="shared" si="4"/>
        <v>0</v>
      </c>
      <c r="P43" s="185"/>
      <c r="Q43" s="176"/>
      <c r="R43" s="314" t="s">
        <v>86</v>
      </c>
      <c r="S43"/>
      <c r="T43"/>
    </row>
    <row r="44" spans="1:20" x14ac:dyDescent="0.25">
      <c r="A44" s="3"/>
      <c r="B44" s="24" t="s">
        <v>170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75">
        <f t="shared" si="4"/>
        <v>0</v>
      </c>
      <c r="P44" s="185"/>
      <c r="Q44" s="176"/>
      <c r="R44"/>
      <c r="S44"/>
      <c r="T44"/>
    </row>
    <row r="45" spans="1:20" x14ac:dyDescent="0.25">
      <c r="A45" s="3"/>
      <c r="B45" s="24" t="s">
        <v>170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75">
        <f t="shared" si="4"/>
        <v>0</v>
      </c>
      <c r="P45" s="185"/>
      <c r="Q45" s="176"/>
      <c r="R45"/>
      <c r="S45"/>
      <c r="T45"/>
    </row>
    <row r="46" spans="1:20" x14ac:dyDescent="0.25">
      <c r="A46" s="3"/>
      <c r="B46" s="24" t="s">
        <v>170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75">
        <f t="shared" si="4"/>
        <v>0</v>
      </c>
      <c r="P46" s="185"/>
      <c r="Q46" s="176"/>
      <c r="R46"/>
      <c r="S46"/>
      <c r="T46"/>
    </row>
    <row r="47" spans="1:20" x14ac:dyDescent="0.25">
      <c r="A47" s="3"/>
      <c r="B47" s="24" t="s">
        <v>170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75">
        <f t="shared" si="4"/>
        <v>0</v>
      </c>
      <c r="P47" s="185"/>
      <c r="Q47" s="176"/>
      <c r="R47"/>
      <c r="S47"/>
      <c r="T47"/>
    </row>
    <row r="48" spans="1:20" x14ac:dyDescent="0.25">
      <c r="A48" s="3"/>
      <c r="B48" s="24" t="s">
        <v>170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75">
        <f t="shared" si="4"/>
        <v>0</v>
      </c>
      <c r="P48" s="185"/>
      <c r="Q48" s="176"/>
      <c r="R48"/>
      <c r="S48"/>
      <c r="T48"/>
    </row>
    <row r="49" spans="1:20" x14ac:dyDescent="0.25">
      <c r="A49" s="3"/>
      <c r="B49" s="24" t="s">
        <v>170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75">
        <f t="shared" si="4"/>
        <v>0</v>
      </c>
      <c r="P49" s="185"/>
      <c r="Q49" s="176"/>
      <c r="R49"/>
      <c r="S49"/>
      <c r="T49"/>
    </row>
    <row r="50" spans="1:20" x14ac:dyDescent="0.25">
      <c r="A50" s="3"/>
      <c r="B50" s="24" t="s">
        <v>170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75">
        <f t="shared" si="4"/>
        <v>0</v>
      </c>
      <c r="P50" s="185"/>
      <c r="Q50" s="176"/>
      <c r="R50"/>
      <c r="S50"/>
      <c r="T50"/>
    </row>
    <row r="51" spans="1:20" x14ac:dyDescent="0.25">
      <c r="A51" s="3"/>
      <c r="B51" s="24" t="s">
        <v>170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75">
        <f t="shared" si="4"/>
        <v>0</v>
      </c>
      <c r="P51" s="185"/>
      <c r="Q51" s="176"/>
      <c r="R51"/>
      <c r="S51"/>
      <c r="T51"/>
    </row>
    <row r="52" spans="1:20" x14ac:dyDescent="0.25">
      <c r="A52" s="3"/>
      <c r="B52" s="24" t="s">
        <v>170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75">
        <f t="shared" si="4"/>
        <v>0</v>
      </c>
      <c r="P52" s="185"/>
      <c r="Q52" s="176"/>
      <c r="R52"/>
      <c r="S52"/>
      <c r="T52"/>
    </row>
    <row r="53" spans="1:20" x14ac:dyDescent="0.25">
      <c r="A53" s="3"/>
      <c r="B53" s="24" t="s">
        <v>170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75">
        <f t="shared" si="4"/>
        <v>0</v>
      </c>
      <c r="P53" s="185"/>
      <c r="Q53" s="176"/>
      <c r="R53"/>
      <c r="S53"/>
      <c r="T53"/>
    </row>
    <row r="54" spans="1:20" x14ac:dyDescent="0.25">
      <c r="A54" s="3"/>
      <c r="B54" s="24" t="s">
        <v>170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75">
        <f t="shared" si="4"/>
        <v>0</v>
      </c>
      <c r="P54" s="185"/>
      <c r="Q54" s="176"/>
      <c r="R54"/>
      <c r="S54"/>
      <c r="T54"/>
    </row>
    <row r="55" spans="1:20" x14ac:dyDescent="0.25">
      <c r="A55" s="3"/>
      <c r="B55" s="24" t="s">
        <v>170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75">
        <f t="shared" si="4"/>
        <v>0</v>
      </c>
      <c r="P55" s="185"/>
      <c r="Q55" s="176"/>
      <c r="R55"/>
      <c r="S55"/>
      <c r="T55"/>
    </row>
    <row r="56" spans="1:20" x14ac:dyDescent="0.25">
      <c r="A56" s="3"/>
      <c r="B56" s="24" t="s">
        <v>170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75">
        <f t="shared" si="4"/>
        <v>0</v>
      </c>
      <c r="P56" s="185"/>
      <c r="Q56" s="176"/>
      <c r="R56"/>
      <c r="S56"/>
      <c r="T56"/>
    </row>
    <row r="57" spans="1:20" x14ac:dyDescent="0.25">
      <c r="A57" s="3"/>
      <c r="B57" s="24" t="s">
        <v>170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75">
        <f t="shared" si="4"/>
        <v>0</v>
      </c>
      <c r="P57" s="185"/>
      <c r="Q57" s="176"/>
      <c r="R57"/>
      <c r="S57"/>
      <c r="T57"/>
    </row>
    <row r="58" spans="1:20" x14ac:dyDescent="0.25">
      <c r="A58" s="3"/>
      <c r="B58" s="24" t="s">
        <v>170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75">
        <f t="shared" si="4"/>
        <v>0</v>
      </c>
      <c r="P58" s="185"/>
      <c r="Q58" s="176"/>
      <c r="R58"/>
      <c r="S58"/>
      <c r="T58"/>
    </row>
    <row r="59" spans="1:20" x14ac:dyDescent="0.25">
      <c r="A59" s="3"/>
      <c r="B59" s="24" t="s">
        <v>170</v>
      </c>
      <c r="C59" s="98" t="s">
        <v>37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75">
        <f t="shared" si="4"/>
        <v>0</v>
      </c>
      <c r="P59" s="185"/>
      <c r="Q59" s="176"/>
      <c r="R59"/>
      <c r="S59"/>
      <c r="T59"/>
    </row>
    <row r="60" spans="1:20" x14ac:dyDescent="0.25">
      <c r="A60" s="3"/>
      <c r="B60" s="24" t="s">
        <v>170</v>
      </c>
      <c r="C60" s="99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75">
        <f t="shared" si="4"/>
        <v>0</v>
      </c>
      <c r="P60" s="185"/>
      <c r="Q60" s="176"/>
      <c r="R60"/>
      <c r="S60"/>
      <c r="T60"/>
    </row>
    <row r="61" spans="1:20" x14ac:dyDescent="0.25">
      <c r="A61" s="3"/>
      <c r="B61" s="395" t="s">
        <v>228</v>
      </c>
      <c r="C61" s="395"/>
      <c r="D61" s="395"/>
      <c r="E61" s="395"/>
      <c r="F61" s="395"/>
      <c r="G61" s="395"/>
      <c r="H61" s="395"/>
      <c r="I61" s="395"/>
      <c r="J61" s="395"/>
      <c r="K61" s="395"/>
      <c r="L61" s="395"/>
      <c r="M61" s="395"/>
      <c r="N61" s="395"/>
      <c r="O61" s="395"/>
      <c r="P61" s="182">
        <f>SUM(O63:O82)</f>
        <v>22</v>
      </c>
      <c r="Q61" s="183">
        <f>SUM(Q63:Q82)</f>
        <v>0</v>
      </c>
      <c r="R61"/>
      <c r="S61"/>
      <c r="T61"/>
    </row>
    <row r="62" spans="1:20" x14ac:dyDescent="0.25">
      <c r="A62" s="3"/>
      <c r="B62" s="172" t="s">
        <v>0</v>
      </c>
      <c r="C62" s="173" t="s">
        <v>1</v>
      </c>
      <c r="D62" s="173" t="s">
        <v>2</v>
      </c>
      <c r="E62" s="173" t="s">
        <v>28</v>
      </c>
      <c r="F62" s="173" t="s">
        <v>3</v>
      </c>
      <c r="G62" s="173" t="s">
        <v>4</v>
      </c>
      <c r="H62" s="173" t="s">
        <v>5</v>
      </c>
      <c r="I62" s="173" t="s">
        <v>6</v>
      </c>
      <c r="J62" s="173" t="s">
        <v>7</v>
      </c>
      <c r="K62" s="173" t="s">
        <v>8</v>
      </c>
      <c r="L62" s="173" t="s">
        <v>9</v>
      </c>
      <c r="M62" s="173" t="s">
        <v>10</v>
      </c>
      <c r="N62" s="173" t="s">
        <v>11</v>
      </c>
      <c r="O62" s="173" t="s">
        <v>12</v>
      </c>
      <c r="P62" s="174" t="s">
        <v>22</v>
      </c>
      <c r="Q62" s="184" t="s">
        <v>37</v>
      </c>
      <c r="R62"/>
      <c r="S62"/>
      <c r="T62"/>
    </row>
    <row r="63" spans="1:20" x14ac:dyDescent="0.25">
      <c r="A63" s="3"/>
      <c r="B63" s="24" t="s">
        <v>228</v>
      </c>
      <c r="C63" s="13" t="s">
        <v>290</v>
      </c>
      <c r="D63" s="13" t="s">
        <v>215</v>
      </c>
      <c r="E63" s="13"/>
      <c r="F63" s="100">
        <v>6</v>
      </c>
      <c r="G63" s="100">
        <v>0</v>
      </c>
      <c r="H63" s="100">
        <v>5</v>
      </c>
      <c r="I63" s="100">
        <v>0</v>
      </c>
      <c r="J63" s="100">
        <v>0</v>
      </c>
      <c r="K63" s="100">
        <v>0</v>
      </c>
      <c r="L63" s="100"/>
      <c r="M63" s="100">
        <v>0</v>
      </c>
      <c r="N63" s="100">
        <v>0</v>
      </c>
      <c r="O63" s="175">
        <f t="shared" si="4"/>
        <v>11</v>
      </c>
      <c r="P63" s="185"/>
      <c r="Q63" s="176"/>
      <c r="R63"/>
      <c r="S63"/>
      <c r="T63"/>
    </row>
    <row r="64" spans="1:20" x14ac:dyDescent="0.25">
      <c r="A64" s="3"/>
      <c r="B64" s="24" t="s">
        <v>228</v>
      </c>
      <c r="C64" s="13" t="s">
        <v>291</v>
      </c>
      <c r="D64" s="13" t="s">
        <v>292</v>
      </c>
      <c r="E64" s="13"/>
      <c r="F64" s="100">
        <v>8</v>
      </c>
      <c r="G64" s="100">
        <v>0</v>
      </c>
      <c r="H64" s="100">
        <v>0</v>
      </c>
      <c r="I64" s="100">
        <v>0</v>
      </c>
      <c r="J64" s="100">
        <v>3</v>
      </c>
      <c r="K64" s="100">
        <v>0</v>
      </c>
      <c r="L64" s="100">
        <v>0</v>
      </c>
      <c r="M64" s="100">
        <v>0</v>
      </c>
      <c r="N64" s="100">
        <v>0</v>
      </c>
      <c r="O64" s="175">
        <f t="shared" si="4"/>
        <v>11</v>
      </c>
      <c r="P64" s="185"/>
      <c r="Q64" s="176"/>
      <c r="R64"/>
      <c r="S64"/>
      <c r="T64"/>
    </row>
    <row r="65" spans="1:20" x14ac:dyDescent="0.25">
      <c r="A65" s="3"/>
      <c r="B65" s="24" t="s">
        <v>228</v>
      </c>
      <c r="C65" s="13"/>
      <c r="D65" s="13"/>
      <c r="E65" s="13"/>
      <c r="F65" s="100"/>
      <c r="G65" s="100"/>
      <c r="H65" s="100"/>
      <c r="I65" s="100"/>
      <c r="J65" s="100"/>
      <c r="K65" s="100"/>
      <c r="L65" s="100"/>
      <c r="M65" s="100"/>
      <c r="N65" s="100"/>
      <c r="O65" s="175">
        <f t="shared" si="4"/>
        <v>0</v>
      </c>
      <c r="P65" s="185"/>
      <c r="Q65" s="176"/>
      <c r="R65"/>
      <c r="S65"/>
      <c r="T65"/>
    </row>
    <row r="66" spans="1:20" x14ac:dyDescent="0.25">
      <c r="A66" s="3"/>
      <c r="B66" s="24" t="s">
        <v>228</v>
      </c>
      <c r="C66" s="13"/>
      <c r="D66" s="13"/>
      <c r="E66" s="13"/>
      <c r="F66" s="100"/>
      <c r="G66" s="100"/>
      <c r="H66" s="100"/>
      <c r="I66" s="100"/>
      <c r="J66" s="100"/>
      <c r="K66" s="100"/>
      <c r="L66" s="100"/>
      <c r="M66" s="100"/>
      <c r="N66" s="100"/>
      <c r="O66" s="175">
        <f t="shared" si="4"/>
        <v>0</v>
      </c>
      <c r="P66" s="185"/>
      <c r="Q66" s="176"/>
      <c r="R66"/>
      <c r="S66"/>
      <c r="T66"/>
    </row>
    <row r="67" spans="1:20" x14ac:dyDescent="0.25">
      <c r="A67" s="3"/>
      <c r="B67" s="24" t="s">
        <v>228</v>
      </c>
      <c r="C67" s="13"/>
      <c r="D67" s="13"/>
      <c r="E67" s="13"/>
      <c r="F67" s="100"/>
      <c r="G67" s="100"/>
      <c r="H67" s="100"/>
      <c r="I67" s="100"/>
      <c r="J67" s="100"/>
      <c r="K67" s="100"/>
      <c r="L67" s="100"/>
      <c r="M67" s="100"/>
      <c r="N67" s="100"/>
      <c r="O67" s="175">
        <f t="shared" si="4"/>
        <v>0</v>
      </c>
      <c r="P67" s="185"/>
      <c r="Q67" s="176"/>
      <c r="R67"/>
      <c r="S67"/>
      <c r="T67"/>
    </row>
    <row r="68" spans="1:20" x14ac:dyDescent="0.25">
      <c r="A68" s="3"/>
      <c r="B68" s="24" t="s">
        <v>228</v>
      </c>
      <c r="C68" s="13"/>
      <c r="D68" s="13"/>
      <c r="E68" s="13"/>
      <c r="F68" s="100"/>
      <c r="G68" s="100"/>
      <c r="H68" s="100"/>
      <c r="I68" s="100"/>
      <c r="J68" s="100"/>
      <c r="K68" s="100"/>
      <c r="L68" s="100"/>
      <c r="M68" s="100"/>
      <c r="N68" s="100"/>
      <c r="O68" s="175">
        <f t="shared" si="4"/>
        <v>0</v>
      </c>
      <c r="P68" s="185"/>
      <c r="Q68" s="176"/>
      <c r="R68"/>
      <c r="S68"/>
      <c r="T68"/>
    </row>
    <row r="69" spans="1:20" x14ac:dyDescent="0.25">
      <c r="A69" s="3"/>
      <c r="B69" s="24" t="s">
        <v>228</v>
      </c>
      <c r="C69" s="13"/>
      <c r="D69" s="13"/>
      <c r="E69" s="13"/>
      <c r="F69" s="100"/>
      <c r="G69" s="100"/>
      <c r="H69" s="100"/>
      <c r="I69" s="100"/>
      <c r="J69" s="100"/>
      <c r="K69" s="100"/>
      <c r="L69" s="100"/>
      <c r="M69" s="100"/>
      <c r="N69" s="100"/>
      <c r="O69" s="175">
        <f t="shared" si="4"/>
        <v>0</v>
      </c>
      <c r="P69" s="185"/>
      <c r="Q69" s="176"/>
      <c r="R69"/>
      <c r="S69"/>
      <c r="T69"/>
    </row>
    <row r="70" spans="1:20" x14ac:dyDescent="0.25">
      <c r="A70" s="3"/>
      <c r="B70" s="24" t="s">
        <v>228</v>
      </c>
      <c r="C70" s="13"/>
      <c r="D70" s="13"/>
      <c r="E70" s="13"/>
      <c r="F70" s="100"/>
      <c r="G70" s="100"/>
      <c r="H70" s="100"/>
      <c r="I70" s="100"/>
      <c r="J70" s="100"/>
      <c r="K70" s="100"/>
      <c r="L70" s="100"/>
      <c r="M70" s="100"/>
      <c r="N70" s="100"/>
      <c r="O70" s="175">
        <f t="shared" si="4"/>
        <v>0</v>
      </c>
      <c r="P70" s="185"/>
      <c r="Q70" s="176"/>
      <c r="R70"/>
      <c r="S70"/>
      <c r="T70"/>
    </row>
    <row r="71" spans="1:20" x14ac:dyDescent="0.25">
      <c r="A71" s="3"/>
      <c r="B71" s="24" t="s">
        <v>228</v>
      </c>
      <c r="C71" s="13"/>
      <c r="D71" s="13"/>
      <c r="E71" s="13"/>
      <c r="F71" s="100"/>
      <c r="G71" s="100"/>
      <c r="H71" s="100"/>
      <c r="I71" s="100"/>
      <c r="J71" s="100"/>
      <c r="K71" s="100"/>
      <c r="L71" s="100"/>
      <c r="M71" s="100"/>
      <c r="N71" s="100"/>
      <c r="O71" s="175">
        <f t="shared" si="4"/>
        <v>0</v>
      </c>
      <c r="P71" s="185"/>
      <c r="Q71" s="176"/>
      <c r="R71"/>
      <c r="S71"/>
      <c r="T71"/>
    </row>
    <row r="72" spans="1:20" x14ac:dyDescent="0.25">
      <c r="A72" s="3"/>
      <c r="B72" s="24" t="s">
        <v>228</v>
      </c>
      <c r="C72" s="13"/>
      <c r="D72" s="13"/>
      <c r="E72" s="13"/>
      <c r="F72" s="100"/>
      <c r="G72" s="100"/>
      <c r="H72" s="100"/>
      <c r="I72" s="100"/>
      <c r="J72" s="100"/>
      <c r="K72" s="100"/>
      <c r="L72" s="100"/>
      <c r="M72" s="100"/>
      <c r="N72" s="100"/>
      <c r="O72" s="175">
        <f t="shared" si="4"/>
        <v>0</v>
      </c>
      <c r="P72" s="185"/>
      <c r="Q72" s="176"/>
      <c r="R72"/>
      <c r="S72"/>
      <c r="T72"/>
    </row>
    <row r="73" spans="1:20" x14ac:dyDescent="0.25">
      <c r="A73" s="3"/>
      <c r="B73" s="24" t="s">
        <v>228</v>
      </c>
      <c r="C73" s="13"/>
      <c r="D73" s="13"/>
      <c r="E73" s="13"/>
      <c r="F73" s="100"/>
      <c r="G73" s="100"/>
      <c r="H73" s="100"/>
      <c r="I73" s="100"/>
      <c r="J73" s="100"/>
      <c r="K73" s="100"/>
      <c r="L73" s="100"/>
      <c r="M73" s="100"/>
      <c r="N73" s="100"/>
      <c r="O73" s="175">
        <f t="shared" si="4"/>
        <v>0</v>
      </c>
      <c r="P73" s="185"/>
      <c r="Q73" s="176"/>
      <c r="R73"/>
      <c r="S73"/>
      <c r="T73"/>
    </row>
    <row r="74" spans="1:20" x14ac:dyDescent="0.25">
      <c r="A74" s="3"/>
      <c r="B74" s="24" t="s">
        <v>228</v>
      </c>
      <c r="C74" s="13"/>
      <c r="D74" s="13"/>
      <c r="E74" s="13"/>
      <c r="F74" s="100"/>
      <c r="G74" s="100"/>
      <c r="H74" s="100"/>
      <c r="I74" s="100"/>
      <c r="J74" s="100"/>
      <c r="K74" s="100"/>
      <c r="L74" s="100"/>
      <c r="M74" s="100"/>
      <c r="N74" s="100"/>
      <c r="O74" s="175">
        <f t="shared" si="4"/>
        <v>0</v>
      </c>
      <c r="P74" s="185"/>
      <c r="Q74" s="176"/>
      <c r="R74"/>
      <c r="S74"/>
      <c r="T74"/>
    </row>
    <row r="75" spans="1:20" x14ac:dyDescent="0.25">
      <c r="A75" s="3"/>
      <c r="B75" s="24" t="s">
        <v>228</v>
      </c>
      <c r="C75" s="13"/>
      <c r="D75" s="13"/>
      <c r="E75" s="13"/>
      <c r="F75" s="100"/>
      <c r="G75" s="100"/>
      <c r="H75" s="100"/>
      <c r="I75" s="100"/>
      <c r="J75" s="100"/>
      <c r="K75" s="100"/>
      <c r="L75" s="100"/>
      <c r="M75" s="100"/>
      <c r="N75" s="100"/>
      <c r="O75" s="175">
        <f t="shared" si="4"/>
        <v>0</v>
      </c>
      <c r="P75" s="185"/>
      <c r="Q75" s="176"/>
      <c r="R75"/>
      <c r="S75"/>
      <c r="T75"/>
    </row>
    <row r="76" spans="1:20" x14ac:dyDescent="0.25">
      <c r="A76" s="3"/>
      <c r="B76" s="24" t="s">
        <v>228</v>
      </c>
      <c r="C76" s="13"/>
      <c r="D76" s="13"/>
      <c r="E76" s="13"/>
      <c r="F76" s="100"/>
      <c r="G76" s="100"/>
      <c r="H76" s="100"/>
      <c r="I76" s="100"/>
      <c r="J76" s="100"/>
      <c r="K76" s="100"/>
      <c r="L76" s="100"/>
      <c r="M76" s="100"/>
      <c r="N76" s="100"/>
      <c r="O76" s="175">
        <f t="shared" si="4"/>
        <v>0</v>
      </c>
      <c r="P76" s="185"/>
      <c r="Q76" s="176"/>
      <c r="R76"/>
      <c r="S76"/>
      <c r="T76"/>
    </row>
    <row r="77" spans="1:20" x14ac:dyDescent="0.25">
      <c r="A77" s="3"/>
      <c r="B77" s="24" t="s">
        <v>228</v>
      </c>
      <c r="C77" s="13"/>
      <c r="D77" s="13"/>
      <c r="E77" s="13"/>
      <c r="F77" s="100"/>
      <c r="G77" s="100"/>
      <c r="H77" s="100"/>
      <c r="I77" s="100"/>
      <c r="J77" s="100"/>
      <c r="K77" s="100"/>
      <c r="L77" s="100"/>
      <c r="M77" s="100"/>
      <c r="N77" s="100"/>
      <c r="O77" s="175">
        <f t="shared" si="4"/>
        <v>0</v>
      </c>
      <c r="P77" s="185"/>
      <c r="Q77" s="176"/>
      <c r="R77"/>
      <c r="S77"/>
      <c r="T77"/>
    </row>
    <row r="78" spans="1:20" x14ac:dyDescent="0.25">
      <c r="A78" s="3"/>
      <c r="B78" s="24" t="s">
        <v>228</v>
      </c>
      <c r="C78" s="13"/>
      <c r="D78" s="13"/>
      <c r="E78" s="13"/>
      <c r="F78" s="100"/>
      <c r="G78" s="100"/>
      <c r="H78" s="100"/>
      <c r="I78" s="100"/>
      <c r="J78" s="100"/>
      <c r="K78" s="100"/>
      <c r="L78" s="100"/>
      <c r="M78" s="100"/>
      <c r="N78" s="100"/>
      <c r="O78" s="175">
        <f t="shared" si="4"/>
        <v>0</v>
      </c>
      <c r="P78" s="185"/>
      <c r="Q78" s="176"/>
      <c r="R78"/>
      <c r="S78"/>
      <c r="T78"/>
    </row>
    <row r="79" spans="1:20" x14ac:dyDescent="0.25">
      <c r="A79" s="3"/>
      <c r="B79" s="24" t="s">
        <v>228</v>
      </c>
      <c r="C79" s="13"/>
      <c r="D79" s="13"/>
      <c r="E79" s="13"/>
      <c r="F79" s="100"/>
      <c r="G79" s="100"/>
      <c r="H79" s="100"/>
      <c r="I79" s="100"/>
      <c r="J79" s="100"/>
      <c r="K79" s="100"/>
      <c r="L79" s="100"/>
      <c r="M79" s="100"/>
      <c r="N79" s="100"/>
      <c r="O79" s="175">
        <f t="shared" si="4"/>
        <v>0</v>
      </c>
      <c r="P79" s="185"/>
      <c r="Q79" s="176"/>
      <c r="R79"/>
      <c r="S79"/>
      <c r="T79"/>
    </row>
    <row r="80" spans="1:20" x14ac:dyDescent="0.25">
      <c r="A80" s="3"/>
      <c r="B80" s="24" t="s">
        <v>228</v>
      </c>
      <c r="C80" s="13"/>
      <c r="D80" s="13"/>
      <c r="E80" s="13"/>
      <c r="F80" s="100"/>
      <c r="G80" s="100"/>
      <c r="H80" s="100"/>
      <c r="I80" s="100"/>
      <c r="J80" s="100"/>
      <c r="K80" s="100"/>
      <c r="L80" s="100"/>
      <c r="M80" s="100"/>
      <c r="N80" s="100"/>
      <c r="O80" s="175">
        <f t="shared" si="4"/>
        <v>0</v>
      </c>
      <c r="P80" s="185"/>
      <c r="Q80" s="176"/>
      <c r="R80"/>
      <c r="S80"/>
      <c r="T80"/>
    </row>
    <row r="81" spans="1:20" x14ac:dyDescent="0.25">
      <c r="A81" s="3"/>
      <c r="B81" s="24" t="s">
        <v>228</v>
      </c>
      <c r="C81" s="98" t="s">
        <v>37</v>
      </c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75">
        <f t="shared" si="4"/>
        <v>0</v>
      </c>
      <c r="P81" s="185"/>
      <c r="Q81" s="176"/>
      <c r="R81"/>
      <c r="S81"/>
      <c r="T81"/>
    </row>
    <row r="82" spans="1:20" x14ac:dyDescent="0.25">
      <c r="A82" s="3"/>
      <c r="B82" s="24" t="s">
        <v>228</v>
      </c>
      <c r="C82" s="99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75">
        <f t="shared" si="4"/>
        <v>0</v>
      </c>
      <c r="P82" s="185"/>
      <c r="Q82" s="176"/>
      <c r="R82"/>
      <c r="S82"/>
      <c r="T82"/>
    </row>
    <row r="83" spans="1:20" x14ac:dyDescent="0.25">
      <c r="A83" s="3"/>
      <c r="B83" s="395" t="s">
        <v>229</v>
      </c>
      <c r="C83" s="395"/>
      <c r="D83" s="395"/>
      <c r="E83" s="395"/>
      <c r="F83" s="395"/>
      <c r="G83" s="395"/>
      <c r="H83" s="395"/>
      <c r="I83" s="395"/>
      <c r="J83" s="395"/>
      <c r="K83" s="395"/>
      <c r="L83" s="395"/>
      <c r="M83" s="395"/>
      <c r="N83" s="395"/>
      <c r="O83" s="395"/>
      <c r="P83" s="182">
        <f>SUM(O85:O103)</f>
        <v>97</v>
      </c>
      <c r="Q83" s="183">
        <f>SUM(Q85:Q103)</f>
        <v>0</v>
      </c>
      <c r="R83"/>
      <c r="S83"/>
      <c r="T83"/>
    </row>
    <row r="84" spans="1:20" x14ac:dyDescent="0.25">
      <c r="A84" s="3"/>
      <c r="B84" s="172" t="s">
        <v>0</v>
      </c>
      <c r="C84" s="173" t="s">
        <v>1</v>
      </c>
      <c r="D84" s="173" t="s">
        <v>2</v>
      </c>
      <c r="E84" s="173" t="s">
        <v>28</v>
      </c>
      <c r="F84" s="173" t="s">
        <v>3</v>
      </c>
      <c r="G84" s="173" t="s">
        <v>4</v>
      </c>
      <c r="H84" s="173" t="s">
        <v>5</v>
      </c>
      <c r="I84" s="173" t="s">
        <v>6</v>
      </c>
      <c r="J84" s="173" t="s">
        <v>7</v>
      </c>
      <c r="K84" s="173" t="s">
        <v>8</v>
      </c>
      <c r="L84" s="173" t="s">
        <v>9</v>
      </c>
      <c r="M84" s="173" t="s">
        <v>10</v>
      </c>
      <c r="N84" s="173" t="s">
        <v>11</v>
      </c>
      <c r="O84" s="173" t="s">
        <v>12</v>
      </c>
      <c r="P84" s="174" t="s">
        <v>22</v>
      </c>
      <c r="Q84" s="184" t="s">
        <v>37</v>
      </c>
      <c r="R84"/>
      <c r="S84"/>
      <c r="T84"/>
    </row>
    <row r="85" spans="1:20" x14ac:dyDescent="0.25">
      <c r="A85" s="3"/>
      <c r="B85" s="24" t="s">
        <v>229</v>
      </c>
      <c r="C85" s="13" t="s">
        <v>290</v>
      </c>
      <c r="D85" s="13" t="s">
        <v>294</v>
      </c>
      <c r="E85" s="13"/>
      <c r="F85" s="13">
        <v>0</v>
      </c>
      <c r="G85" s="13">
        <v>0</v>
      </c>
      <c r="H85" s="13">
        <v>5</v>
      </c>
      <c r="I85" s="13">
        <v>0</v>
      </c>
      <c r="J85" s="13">
        <v>0</v>
      </c>
      <c r="K85" s="13">
        <v>0</v>
      </c>
      <c r="L85" s="13"/>
      <c r="M85" s="13">
        <v>0</v>
      </c>
      <c r="N85" s="13">
        <v>0</v>
      </c>
      <c r="O85" s="175">
        <f t="shared" si="4"/>
        <v>5</v>
      </c>
      <c r="P85" s="185"/>
      <c r="Q85" s="176"/>
      <c r="R85"/>
      <c r="S85"/>
      <c r="T85"/>
    </row>
    <row r="86" spans="1:20" x14ac:dyDescent="0.25">
      <c r="A86" s="3"/>
      <c r="B86" s="24" t="s">
        <v>171</v>
      </c>
      <c r="C86" s="13" t="s">
        <v>295</v>
      </c>
      <c r="D86" s="13" t="s">
        <v>296</v>
      </c>
      <c r="E86" s="13"/>
      <c r="F86" s="13">
        <v>0</v>
      </c>
      <c r="G86" s="13">
        <v>23</v>
      </c>
      <c r="H86" s="13">
        <v>10</v>
      </c>
      <c r="I86" s="13">
        <v>9</v>
      </c>
      <c r="J86" s="13">
        <v>9</v>
      </c>
      <c r="K86" s="13">
        <v>0</v>
      </c>
      <c r="L86" s="13">
        <v>0</v>
      </c>
      <c r="M86" s="13">
        <v>0</v>
      </c>
      <c r="N86" s="13">
        <v>0</v>
      </c>
      <c r="O86" s="175">
        <f t="shared" si="4"/>
        <v>51</v>
      </c>
      <c r="P86" s="185"/>
      <c r="Q86" s="176"/>
      <c r="R86"/>
      <c r="S86"/>
      <c r="T86"/>
    </row>
    <row r="87" spans="1:20" x14ac:dyDescent="0.25">
      <c r="A87" s="3"/>
      <c r="B87" s="24" t="s">
        <v>171</v>
      </c>
      <c r="C87" s="13" t="s">
        <v>290</v>
      </c>
      <c r="D87" s="13" t="s">
        <v>218</v>
      </c>
      <c r="E87" s="13"/>
      <c r="F87" s="13">
        <v>4</v>
      </c>
      <c r="G87" s="13">
        <v>5</v>
      </c>
      <c r="H87" s="13">
        <v>8</v>
      </c>
      <c r="I87" s="13">
        <v>4</v>
      </c>
      <c r="J87" s="13">
        <v>6</v>
      </c>
      <c r="K87" s="13">
        <v>0</v>
      </c>
      <c r="L87" s="13">
        <v>0</v>
      </c>
      <c r="M87" s="13">
        <v>0</v>
      </c>
      <c r="N87" s="13">
        <v>0</v>
      </c>
      <c r="O87" s="175">
        <f t="shared" si="4"/>
        <v>27</v>
      </c>
      <c r="P87" s="185"/>
      <c r="Q87" s="176"/>
      <c r="R87"/>
      <c r="S87"/>
      <c r="T87"/>
    </row>
    <row r="88" spans="1:20" x14ac:dyDescent="0.25">
      <c r="A88" s="3"/>
      <c r="B88" s="24" t="s">
        <v>171</v>
      </c>
      <c r="C88" s="13"/>
      <c r="D88" s="13" t="s">
        <v>297</v>
      </c>
      <c r="E88" s="13"/>
      <c r="F88" s="13">
        <v>5</v>
      </c>
      <c r="G88" s="13">
        <v>0</v>
      </c>
      <c r="H88" s="13">
        <v>4</v>
      </c>
      <c r="I88" s="13">
        <v>5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75">
        <f t="shared" si="4"/>
        <v>14</v>
      </c>
      <c r="P88" s="185"/>
      <c r="Q88" s="176"/>
      <c r="R88"/>
      <c r="S88"/>
      <c r="T88"/>
    </row>
    <row r="89" spans="1:20" x14ac:dyDescent="0.25">
      <c r="A89" s="3"/>
      <c r="B89" s="24" t="s">
        <v>171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75">
        <f t="shared" si="4"/>
        <v>0</v>
      </c>
      <c r="P89" s="185"/>
      <c r="Q89" s="176"/>
      <c r="R89"/>
      <c r="S89"/>
      <c r="T89"/>
    </row>
    <row r="90" spans="1:20" x14ac:dyDescent="0.25">
      <c r="A90" s="3"/>
      <c r="B90" s="24" t="s">
        <v>171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75">
        <f t="shared" si="4"/>
        <v>0</v>
      </c>
      <c r="P90" s="185"/>
      <c r="Q90" s="176"/>
      <c r="R90"/>
      <c r="S90"/>
      <c r="T90"/>
    </row>
    <row r="91" spans="1:20" x14ac:dyDescent="0.25">
      <c r="A91" s="3"/>
      <c r="B91" s="24" t="s">
        <v>171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75">
        <f t="shared" si="4"/>
        <v>0</v>
      </c>
      <c r="P91" s="185"/>
      <c r="Q91" s="176"/>
      <c r="R91"/>
      <c r="S91"/>
      <c r="T91"/>
    </row>
    <row r="92" spans="1:20" x14ac:dyDescent="0.25">
      <c r="A92" s="3"/>
      <c r="B92" s="24" t="s">
        <v>171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75">
        <f t="shared" si="4"/>
        <v>0</v>
      </c>
      <c r="P92" s="185"/>
      <c r="Q92" s="176"/>
      <c r="R92"/>
      <c r="S92"/>
      <c r="T92"/>
    </row>
    <row r="93" spans="1:20" x14ac:dyDescent="0.25">
      <c r="A93" s="3"/>
      <c r="B93" s="24" t="s">
        <v>171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75">
        <f t="shared" si="4"/>
        <v>0</v>
      </c>
      <c r="P93" s="185"/>
      <c r="Q93" s="176"/>
      <c r="R93"/>
      <c r="S93"/>
      <c r="T93"/>
    </row>
    <row r="94" spans="1:20" x14ac:dyDescent="0.25">
      <c r="A94" s="3"/>
      <c r="B94" s="24" t="s">
        <v>171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75">
        <f t="shared" si="4"/>
        <v>0</v>
      </c>
      <c r="P94" s="185"/>
      <c r="Q94" s="176"/>
      <c r="R94"/>
      <c r="S94"/>
      <c r="T94"/>
    </row>
    <row r="95" spans="1:20" x14ac:dyDescent="0.25">
      <c r="A95" s="3"/>
      <c r="B95" s="24" t="s">
        <v>171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75">
        <f t="shared" si="4"/>
        <v>0</v>
      </c>
      <c r="P95" s="185"/>
      <c r="Q95" s="176"/>
      <c r="R95"/>
      <c r="S95"/>
      <c r="T95"/>
    </row>
    <row r="96" spans="1:20" x14ac:dyDescent="0.25">
      <c r="A96" s="3"/>
      <c r="B96" s="24" t="s">
        <v>171</v>
      </c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75">
        <f t="shared" si="4"/>
        <v>0</v>
      </c>
      <c r="P96" s="185"/>
      <c r="Q96" s="176"/>
      <c r="R96"/>
      <c r="S96"/>
      <c r="T96"/>
    </row>
    <row r="97" spans="1:20" x14ac:dyDescent="0.25">
      <c r="A97" s="3"/>
      <c r="B97" s="24" t="s">
        <v>171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75">
        <f t="shared" si="4"/>
        <v>0</v>
      </c>
      <c r="P97" s="185"/>
      <c r="Q97" s="176"/>
      <c r="R97"/>
      <c r="S97"/>
      <c r="T97"/>
    </row>
    <row r="98" spans="1:20" x14ac:dyDescent="0.25">
      <c r="A98" s="3"/>
      <c r="B98" s="24" t="s">
        <v>171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75">
        <f t="shared" si="4"/>
        <v>0</v>
      </c>
      <c r="P98" s="185"/>
      <c r="Q98" s="176"/>
      <c r="R98"/>
      <c r="S98"/>
      <c r="T98"/>
    </row>
    <row r="99" spans="1:20" x14ac:dyDescent="0.25">
      <c r="A99" s="3"/>
      <c r="B99" s="24" t="s">
        <v>171</v>
      </c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75">
        <f t="shared" si="4"/>
        <v>0</v>
      </c>
      <c r="P99" s="185"/>
      <c r="Q99" s="176"/>
      <c r="R99"/>
      <c r="S99"/>
      <c r="T99"/>
    </row>
    <row r="100" spans="1:20" x14ac:dyDescent="0.25">
      <c r="A100" s="3"/>
      <c r="B100" s="24" t="s">
        <v>171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75">
        <f t="shared" si="4"/>
        <v>0</v>
      </c>
      <c r="P100" s="185"/>
      <c r="Q100" s="176"/>
      <c r="R100"/>
      <c r="S100"/>
      <c r="T100"/>
    </row>
    <row r="101" spans="1:20" x14ac:dyDescent="0.25">
      <c r="A101" s="3"/>
      <c r="B101" s="24" t="s">
        <v>171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75">
        <f t="shared" si="4"/>
        <v>0</v>
      </c>
      <c r="P101" s="185"/>
      <c r="Q101" s="176"/>
      <c r="R101"/>
      <c r="S101"/>
      <c r="T101"/>
    </row>
    <row r="102" spans="1:20" x14ac:dyDescent="0.25">
      <c r="A102" s="3"/>
      <c r="B102" s="24" t="s">
        <v>171</v>
      </c>
      <c r="C102" s="98" t="s">
        <v>37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75">
        <f t="shared" si="4"/>
        <v>0</v>
      </c>
      <c r="P102" s="185"/>
      <c r="Q102" s="176"/>
      <c r="R102"/>
      <c r="S102"/>
      <c r="T102"/>
    </row>
    <row r="103" spans="1:20" x14ac:dyDescent="0.25">
      <c r="A103" s="3"/>
      <c r="B103" s="24" t="s">
        <v>171</v>
      </c>
      <c r="C103" s="99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75">
        <f t="shared" si="4"/>
        <v>0</v>
      </c>
      <c r="P103" s="185"/>
      <c r="Q103" s="176"/>
      <c r="R103"/>
      <c r="S103"/>
      <c r="T103"/>
    </row>
    <row r="104" spans="1:20" x14ac:dyDescent="0.25">
      <c r="A104" s="3"/>
      <c r="B104" s="395" t="s">
        <v>230</v>
      </c>
      <c r="C104" s="395"/>
      <c r="D104" s="395"/>
      <c r="E104" s="395"/>
      <c r="F104" s="395"/>
      <c r="G104" s="395"/>
      <c r="H104" s="395"/>
      <c r="I104" s="395"/>
      <c r="J104" s="395"/>
      <c r="K104" s="395"/>
      <c r="L104" s="395"/>
      <c r="M104" s="395"/>
      <c r="N104" s="395"/>
      <c r="O104" s="395"/>
      <c r="P104" s="182">
        <f>SUM(O106:O119)</f>
        <v>59</v>
      </c>
      <c r="Q104" s="183">
        <f>SUM(Q106:Q119)</f>
        <v>0</v>
      </c>
      <c r="R104"/>
      <c r="S104"/>
      <c r="T104"/>
    </row>
    <row r="105" spans="1:20" x14ac:dyDescent="0.25">
      <c r="A105" s="3"/>
      <c r="B105" s="172" t="s">
        <v>0</v>
      </c>
      <c r="C105" s="173" t="s">
        <v>1</v>
      </c>
      <c r="D105" s="173" t="s">
        <v>2</v>
      </c>
      <c r="E105" s="173" t="s">
        <v>28</v>
      </c>
      <c r="F105" s="173" t="s">
        <v>3</v>
      </c>
      <c r="G105" s="173" t="s">
        <v>4</v>
      </c>
      <c r="H105" s="173" t="s">
        <v>5</v>
      </c>
      <c r="I105" s="173" t="s">
        <v>6</v>
      </c>
      <c r="J105" s="173" t="s">
        <v>7</v>
      </c>
      <c r="K105" s="173" t="s">
        <v>8</v>
      </c>
      <c r="L105" s="173" t="s">
        <v>9</v>
      </c>
      <c r="M105" s="173" t="s">
        <v>10</v>
      </c>
      <c r="N105" s="173" t="s">
        <v>11</v>
      </c>
      <c r="O105" s="173" t="s">
        <v>12</v>
      </c>
      <c r="P105" s="174" t="s">
        <v>22</v>
      </c>
      <c r="Q105" s="184" t="s">
        <v>37</v>
      </c>
      <c r="R105"/>
      <c r="S105"/>
      <c r="T105"/>
    </row>
    <row r="106" spans="1:20" x14ac:dyDescent="0.25">
      <c r="A106" s="3"/>
      <c r="B106" s="24" t="s">
        <v>230</v>
      </c>
      <c r="C106" s="13" t="s">
        <v>303</v>
      </c>
      <c r="D106" s="13" t="s">
        <v>304</v>
      </c>
      <c r="E106" s="13"/>
      <c r="F106" s="13">
        <v>5</v>
      </c>
      <c r="G106" s="13">
        <v>4</v>
      </c>
      <c r="H106" s="13">
        <v>5</v>
      </c>
      <c r="I106" s="13">
        <v>0</v>
      </c>
      <c r="J106" s="13">
        <v>5</v>
      </c>
      <c r="K106" s="13">
        <v>0</v>
      </c>
      <c r="L106" s="13">
        <v>0</v>
      </c>
      <c r="M106" s="13">
        <v>0</v>
      </c>
      <c r="N106" s="13">
        <v>0</v>
      </c>
      <c r="O106" s="175">
        <f t="shared" ref="O106:O169" si="5">SUM(F106:N106)</f>
        <v>19</v>
      </c>
      <c r="P106" s="185"/>
      <c r="Q106" s="176"/>
      <c r="R106"/>
      <c r="S106"/>
      <c r="T106"/>
    </row>
    <row r="107" spans="1:20" x14ac:dyDescent="0.25">
      <c r="A107" s="3"/>
      <c r="B107" s="24" t="s">
        <v>230</v>
      </c>
      <c r="C107" s="13"/>
      <c r="D107" s="13" t="s">
        <v>214</v>
      </c>
      <c r="E107" s="13"/>
      <c r="F107" s="13">
        <v>3</v>
      </c>
      <c r="G107" s="13">
        <v>7</v>
      </c>
      <c r="H107" s="13">
        <v>4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75">
        <f t="shared" si="5"/>
        <v>14</v>
      </c>
      <c r="P107" s="185"/>
      <c r="Q107" s="176"/>
      <c r="R107"/>
      <c r="S107"/>
      <c r="T107"/>
    </row>
    <row r="108" spans="1:20" x14ac:dyDescent="0.25">
      <c r="A108" s="3"/>
      <c r="B108" s="24" t="s">
        <v>230</v>
      </c>
      <c r="C108" s="13"/>
      <c r="D108" s="13" t="s">
        <v>215</v>
      </c>
      <c r="E108" s="13"/>
      <c r="F108" s="13">
        <v>7</v>
      </c>
      <c r="G108" s="13">
        <v>6</v>
      </c>
      <c r="H108" s="13">
        <v>9</v>
      </c>
      <c r="I108" s="13">
        <v>4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75">
        <f t="shared" si="5"/>
        <v>26</v>
      </c>
      <c r="P108" s="185"/>
      <c r="Q108" s="176"/>
      <c r="R108"/>
      <c r="S108"/>
      <c r="T108"/>
    </row>
    <row r="109" spans="1:20" x14ac:dyDescent="0.25">
      <c r="A109" s="3"/>
      <c r="B109" s="24" t="s">
        <v>230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75">
        <f t="shared" si="5"/>
        <v>0</v>
      </c>
      <c r="P109" s="185"/>
      <c r="Q109" s="176"/>
      <c r="R109"/>
      <c r="S109"/>
      <c r="T109"/>
    </row>
    <row r="110" spans="1:20" x14ac:dyDescent="0.25">
      <c r="A110" s="3"/>
      <c r="B110" s="24" t="s">
        <v>230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75">
        <f t="shared" si="5"/>
        <v>0</v>
      </c>
      <c r="P110" s="185"/>
      <c r="Q110" s="176"/>
      <c r="R110"/>
      <c r="S110"/>
      <c r="T110"/>
    </row>
    <row r="111" spans="1:20" x14ac:dyDescent="0.25">
      <c r="A111" s="3"/>
      <c r="B111" s="24" t="s">
        <v>230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75">
        <f t="shared" si="5"/>
        <v>0</v>
      </c>
      <c r="P111" s="185"/>
      <c r="Q111" s="176"/>
      <c r="R111"/>
      <c r="S111"/>
      <c r="T111"/>
    </row>
    <row r="112" spans="1:20" x14ac:dyDescent="0.25">
      <c r="A112" s="3"/>
      <c r="B112" s="24" t="s">
        <v>230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75">
        <f t="shared" si="5"/>
        <v>0</v>
      </c>
      <c r="P112" s="185"/>
      <c r="Q112" s="176"/>
      <c r="R112"/>
      <c r="S112"/>
      <c r="T112"/>
    </row>
    <row r="113" spans="1:20" x14ac:dyDescent="0.25">
      <c r="A113" s="3"/>
      <c r="B113" s="24" t="s">
        <v>230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75">
        <f t="shared" si="5"/>
        <v>0</v>
      </c>
      <c r="P113" s="185"/>
      <c r="Q113" s="176"/>
      <c r="R113"/>
      <c r="S113"/>
      <c r="T113"/>
    </row>
    <row r="114" spans="1:20" x14ac:dyDescent="0.25">
      <c r="A114" s="3"/>
      <c r="B114" s="24" t="s">
        <v>230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75">
        <f t="shared" si="5"/>
        <v>0</v>
      </c>
      <c r="P114" s="185"/>
      <c r="Q114" s="176"/>
      <c r="R114"/>
      <c r="S114"/>
      <c r="T114"/>
    </row>
    <row r="115" spans="1:20" x14ac:dyDescent="0.25">
      <c r="A115" s="3"/>
      <c r="B115" s="24" t="s">
        <v>230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75">
        <f t="shared" si="5"/>
        <v>0</v>
      </c>
      <c r="P115" s="185"/>
      <c r="Q115" s="176"/>
      <c r="R115"/>
      <c r="S115"/>
      <c r="T115"/>
    </row>
    <row r="116" spans="1:20" x14ac:dyDescent="0.25">
      <c r="A116" s="3"/>
      <c r="B116" s="24" t="s">
        <v>230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75">
        <f t="shared" si="5"/>
        <v>0</v>
      </c>
      <c r="P116" s="185"/>
      <c r="Q116" s="176"/>
      <c r="R116"/>
      <c r="S116"/>
      <c r="T116"/>
    </row>
    <row r="117" spans="1:20" x14ac:dyDescent="0.25">
      <c r="A117" s="3"/>
      <c r="B117" s="24" t="s">
        <v>230</v>
      </c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75">
        <f t="shared" si="5"/>
        <v>0</v>
      </c>
      <c r="P117" s="185"/>
      <c r="Q117" s="176"/>
      <c r="R117"/>
      <c r="S117"/>
      <c r="T117"/>
    </row>
    <row r="118" spans="1:20" x14ac:dyDescent="0.25">
      <c r="A118" s="3"/>
      <c r="B118" s="24" t="s">
        <v>230</v>
      </c>
      <c r="C118" s="98" t="s">
        <v>37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75">
        <f t="shared" si="5"/>
        <v>0</v>
      </c>
      <c r="P118" s="185"/>
      <c r="Q118" s="176"/>
      <c r="R118"/>
      <c r="S118"/>
      <c r="T118"/>
    </row>
    <row r="119" spans="1:20" x14ac:dyDescent="0.25">
      <c r="A119" s="3"/>
      <c r="B119" s="24" t="s">
        <v>230</v>
      </c>
      <c r="C119" s="99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75">
        <f t="shared" si="5"/>
        <v>0</v>
      </c>
      <c r="P119" s="185"/>
      <c r="Q119" s="176"/>
      <c r="R119"/>
      <c r="S119"/>
      <c r="T119"/>
    </row>
    <row r="120" spans="1:20" x14ac:dyDescent="0.25">
      <c r="A120" s="3"/>
      <c r="B120" s="395" t="s">
        <v>173</v>
      </c>
      <c r="C120" s="395"/>
      <c r="D120" s="395"/>
      <c r="E120" s="395"/>
      <c r="F120" s="395"/>
      <c r="G120" s="395"/>
      <c r="H120" s="395"/>
      <c r="I120" s="395"/>
      <c r="J120" s="395"/>
      <c r="K120" s="395"/>
      <c r="L120" s="395"/>
      <c r="M120" s="395"/>
      <c r="N120" s="395"/>
      <c r="O120" s="395"/>
      <c r="P120" s="182">
        <f>SUM(O122:O135)</f>
        <v>0</v>
      </c>
      <c r="Q120" s="183">
        <f>SUM(Q122:Q135)</f>
        <v>0</v>
      </c>
      <c r="R120"/>
      <c r="S120"/>
      <c r="T120"/>
    </row>
    <row r="121" spans="1:20" x14ac:dyDescent="0.25">
      <c r="A121" s="3"/>
      <c r="B121" s="172" t="s">
        <v>0</v>
      </c>
      <c r="C121" s="173" t="s">
        <v>1</v>
      </c>
      <c r="D121" s="173" t="s">
        <v>2</v>
      </c>
      <c r="E121" s="173" t="s">
        <v>28</v>
      </c>
      <c r="F121" s="173" t="s">
        <v>3</v>
      </c>
      <c r="G121" s="173" t="s">
        <v>4</v>
      </c>
      <c r="H121" s="173" t="s">
        <v>5</v>
      </c>
      <c r="I121" s="173" t="s">
        <v>6</v>
      </c>
      <c r="J121" s="173" t="s">
        <v>7</v>
      </c>
      <c r="K121" s="173" t="s">
        <v>8</v>
      </c>
      <c r="L121" s="173" t="s">
        <v>9</v>
      </c>
      <c r="M121" s="173" t="s">
        <v>10</v>
      </c>
      <c r="N121" s="173" t="s">
        <v>11</v>
      </c>
      <c r="O121" s="173" t="s">
        <v>12</v>
      </c>
      <c r="P121" s="174" t="s">
        <v>22</v>
      </c>
      <c r="Q121" s="184" t="s">
        <v>37</v>
      </c>
      <c r="R121"/>
      <c r="S121"/>
      <c r="T121"/>
    </row>
    <row r="122" spans="1:20" x14ac:dyDescent="0.25">
      <c r="A122" s="3"/>
      <c r="B122" s="24" t="s">
        <v>173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75">
        <f t="shared" si="5"/>
        <v>0</v>
      </c>
      <c r="P122" s="185"/>
      <c r="Q122" s="176"/>
      <c r="R122"/>
      <c r="S122"/>
      <c r="T122"/>
    </row>
    <row r="123" spans="1:20" x14ac:dyDescent="0.25">
      <c r="A123" s="3"/>
      <c r="B123" s="24" t="s">
        <v>173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75">
        <f t="shared" si="5"/>
        <v>0</v>
      </c>
      <c r="P123" s="185"/>
      <c r="Q123" s="176"/>
      <c r="R123"/>
      <c r="S123"/>
      <c r="T123"/>
    </row>
    <row r="124" spans="1:20" x14ac:dyDescent="0.25">
      <c r="A124" s="3"/>
      <c r="B124" s="24" t="s">
        <v>173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75">
        <f t="shared" si="5"/>
        <v>0</v>
      </c>
      <c r="P124" s="185"/>
      <c r="Q124" s="176"/>
      <c r="R124"/>
      <c r="S124"/>
      <c r="T124"/>
    </row>
    <row r="125" spans="1:20" x14ac:dyDescent="0.25">
      <c r="A125" s="3"/>
      <c r="B125" s="24" t="s">
        <v>173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75">
        <f t="shared" si="5"/>
        <v>0</v>
      </c>
      <c r="P125" s="185"/>
      <c r="Q125" s="176"/>
      <c r="R125"/>
      <c r="S125"/>
      <c r="T125"/>
    </row>
    <row r="126" spans="1:20" x14ac:dyDescent="0.25">
      <c r="A126" s="3"/>
      <c r="B126" s="24" t="s">
        <v>173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75">
        <f t="shared" si="5"/>
        <v>0</v>
      </c>
      <c r="P126" s="185"/>
      <c r="Q126" s="176"/>
      <c r="R126"/>
      <c r="S126"/>
      <c r="T126"/>
    </row>
    <row r="127" spans="1:20" x14ac:dyDescent="0.25">
      <c r="A127" s="3"/>
      <c r="B127" s="24" t="s">
        <v>173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75">
        <f t="shared" si="5"/>
        <v>0</v>
      </c>
      <c r="P127" s="185"/>
      <c r="Q127" s="176"/>
      <c r="R127"/>
      <c r="S127"/>
      <c r="T127"/>
    </row>
    <row r="128" spans="1:20" x14ac:dyDescent="0.25">
      <c r="A128" s="3"/>
      <c r="B128" s="24" t="s">
        <v>173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75">
        <f t="shared" si="5"/>
        <v>0</v>
      </c>
      <c r="P128" s="185"/>
      <c r="Q128" s="176"/>
      <c r="R128"/>
      <c r="S128"/>
      <c r="T128"/>
    </row>
    <row r="129" spans="1:20" x14ac:dyDescent="0.25">
      <c r="A129" s="3"/>
      <c r="B129" s="24" t="s">
        <v>173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75">
        <f t="shared" si="5"/>
        <v>0</v>
      </c>
      <c r="P129" s="185"/>
      <c r="Q129" s="176"/>
      <c r="R129"/>
      <c r="S129"/>
      <c r="T129"/>
    </row>
    <row r="130" spans="1:20" x14ac:dyDescent="0.25">
      <c r="A130" s="3"/>
      <c r="B130" s="24" t="s">
        <v>173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75">
        <f t="shared" si="5"/>
        <v>0</v>
      </c>
      <c r="P130" s="185"/>
      <c r="Q130" s="176"/>
      <c r="R130"/>
      <c r="S130"/>
      <c r="T130"/>
    </row>
    <row r="131" spans="1:20" x14ac:dyDescent="0.25">
      <c r="A131" s="3"/>
      <c r="B131" s="24" t="s">
        <v>173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75">
        <f t="shared" si="5"/>
        <v>0</v>
      </c>
      <c r="P131" s="185"/>
      <c r="Q131" s="176"/>
      <c r="R131"/>
      <c r="S131"/>
      <c r="T131"/>
    </row>
    <row r="132" spans="1:20" x14ac:dyDescent="0.25">
      <c r="A132" s="3"/>
      <c r="B132" s="24" t="s">
        <v>173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75">
        <f t="shared" si="5"/>
        <v>0</v>
      </c>
      <c r="P132" s="185"/>
      <c r="Q132" s="176"/>
      <c r="R132"/>
      <c r="S132"/>
      <c r="T132"/>
    </row>
    <row r="133" spans="1:20" x14ac:dyDescent="0.25">
      <c r="A133" s="3"/>
      <c r="B133" s="24" t="s">
        <v>173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75">
        <f t="shared" si="5"/>
        <v>0</v>
      </c>
      <c r="P133" s="185"/>
      <c r="Q133" s="176"/>
      <c r="R133"/>
      <c r="S133"/>
      <c r="T133"/>
    </row>
    <row r="134" spans="1:20" x14ac:dyDescent="0.25">
      <c r="A134" s="3"/>
      <c r="B134" s="24" t="s">
        <v>173</v>
      </c>
      <c r="C134" s="98" t="s">
        <v>37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75">
        <f t="shared" si="5"/>
        <v>0</v>
      </c>
      <c r="P134" s="185"/>
      <c r="Q134" s="176"/>
      <c r="R134"/>
      <c r="S134"/>
      <c r="T134"/>
    </row>
    <row r="135" spans="1:20" x14ac:dyDescent="0.25">
      <c r="A135" s="3"/>
      <c r="B135" s="24" t="s">
        <v>173</v>
      </c>
      <c r="C135" s="99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75">
        <f t="shared" si="5"/>
        <v>0</v>
      </c>
      <c r="P135" s="185"/>
      <c r="Q135" s="176"/>
      <c r="R135"/>
      <c r="S135"/>
      <c r="T135"/>
    </row>
    <row r="136" spans="1:20" x14ac:dyDescent="0.25">
      <c r="A136" s="3"/>
      <c r="B136" s="395" t="s">
        <v>174</v>
      </c>
      <c r="C136" s="395"/>
      <c r="D136" s="395"/>
      <c r="E136" s="395"/>
      <c r="F136" s="395"/>
      <c r="G136" s="395"/>
      <c r="H136" s="395"/>
      <c r="I136" s="395"/>
      <c r="J136" s="395"/>
      <c r="K136" s="395"/>
      <c r="L136" s="395"/>
      <c r="M136" s="395"/>
      <c r="N136" s="395"/>
      <c r="O136" s="395"/>
      <c r="P136" s="182">
        <f>SUM(O138:O151)</f>
        <v>0</v>
      </c>
      <c r="Q136" s="183">
        <f>SUM(Q138:Q151)</f>
        <v>0</v>
      </c>
      <c r="R136"/>
      <c r="S136"/>
      <c r="T136"/>
    </row>
    <row r="137" spans="1:20" x14ac:dyDescent="0.25">
      <c r="A137" s="3"/>
      <c r="B137" s="172" t="s">
        <v>0</v>
      </c>
      <c r="C137" s="173" t="s">
        <v>1</v>
      </c>
      <c r="D137" s="173" t="s">
        <v>2</v>
      </c>
      <c r="E137" s="173" t="s">
        <v>28</v>
      </c>
      <c r="F137" s="173" t="s">
        <v>3</v>
      </c>
      <c r="G137" s="173" t="s">
        <v>4</v>
      </c>
      <c r="H137" s="173" t="s">
        <v>5</v>
      </c>
      <c r="I137" s="173" t="s">
        <v>6</v>
      </c>
      <c r="J137" s="173" t="s">
        <v>7</v>
      </c>
      <c r="K137" s="173" t="s">
        <v>8</v>
      </c>
      <c r="L137" s="173" t="s">
        <v>9</v>
      </c>
      <c r="M137" s="173" t="s">
        <v>10</v>
      </c>
      <c r="N137" s="173" t="s">
        <v>11</v>
      </c>
      <c r="O137" s="173" t="s">
        <v>12</v>
      </c>
      <c r="P137" s="174" t="s">
        <v>22</v>
      </c>
      <c r="Q137" s="184" t="s">
        <v>37</v>
      </c>
      <c r="R137"/>
      <c r="S137"/>
      <c r="T137"/>
    </row>
    <row r="138" spans="1:20" x14ac:dyDescent="0.25">
      <c r="A138" s="3"/>
      <c r="B138" s="24" t="s">
        <v>174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75">
        <f t="shared" si="5"/>
        <v>0</v>
      </c>
      <c r="P138" s="185"/>
      <c r="Q138" s="176"/>
      <c r="R138"/>
      <c r="S138"/>
      <c r="T138"/>
    </row>
    <row r="139" spans="1:20" x14ac:dyDescent="0.25">
      <c r="A139" s="3"/>
      <c r="B139" s="24" t="s">
        <v>174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75">
        <f t="shared" si="5"/>
        <v>0</v>
      </c>
      <c r="P139" s="185"/>
      <c r="Q139" s="176"/>
      <c r="R139"/>
      <c r="S139"/>
      <c r="T139"/>
    </row>
    <row r="140" spans="1:20" x14ac:dyDescent="0.25">
      <c r="A140" s="3"/>
      <c r="B140" s="24" t="s">
        <v>174</v>
      </c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75">
        <f t="shared" si="5"/>
        <v>0</v>
      </c>
      <c r="P140" s="185"/>
      <c r="Q140" s="176"/>
      <c r="R140"/>
      <c r="S140"/>
      <c r="T140"/>
    </row>
    <row r="141" spans="1:20" x14ac:dyDescent="0.25">
      <c r="A141" s="3"/>
      <c r="B141" s="24" t="s">
        <v>174</v>
      </c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75">
        <f t="shared" si="5"/>
        <v>0</v>
      </c>
      <c r="P141" s="185"/>
      <c r="Q141" s="176"/>
      <c r="R141"/>
      <c r="S141"/>
      <c r="T141"/>
    </row>
    <row r="142" spans="1:20" x14ac:dyDescent="0.25">
      <c r="A142" s="3"/>
      <c r="B142" s="24" t="s">
        <v>174</v>
      </c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75">
        <f t="shared" si="5"/>
        <v>0</v>
      </c>
      <c r="P142" s="185"/>
      <c r="Q142" s="176"/>
      <c r="R142"/>
      <c r="S142"/>
      <c r="T142"/>
    </row>
    <row r="143" spans="1:20" x14ac:dyDescent="0.25">
      <c r="A143" s="3"/>
      <c r="B143" s="24" t="s">
        <v>174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75">
        <f t="shared" si="5"/>
        <v>0</v>
      </c>
      <c r="P143" s="185"/>
      <c r="Q143" s="176"/>
      <c r="R143"/>
      <c r="S143"/>
      <c r="T143"/>
    </row>
    <row r="144" spans="1:20" x14ac:dyDescent="0.25">
      <c r="A144" s="3"/>
      <c r="B144" s="24" t="s">
        <v>174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75">
        <f t="shared" si="5"/>
        <v>0</v>
      </c>
      <c r="P144" s="185"/>
      <c r="Q144" s="176"/>
      <c r="R144"/>
      <c r="S144"/>
      <c r="T144"/>
    </row>
    <row r="145" spans="1:20" x14ac:dyDescent="0.25">
      <c r="A145" s="3"/>
      <c r="B145" s="24" t="s">
        <v>174</v>
      </c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75">
        <f t="shared" si="5"/>
        <v>0</v>
      </c>
      <c r="P145" s="185"/>
      <c r="Q145" s="176"/>
      <c r="R145"/>
      <c r="S145"/>
      <c r="T145"/>
    </row>
    <row r="146" spans="1:20" x14ac:dyDescent="0.25">
      <c r="A146" s="3"/>
      <c r="B146" s="24" t="s">
        <v>174</v>
      </c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75">
        <f t="shared" si="5"/>
        <v>0</v>
      </c>
      <c r="P146" s="185"/>
      <c r="Q146" s="176"/>
      <c r="R146"/>
      <c r="S146"/>
      <c r="T146"/>
    </row>
    <row r="147" spans="1:20" x14ac:dyDescent="0.25">
      <c r="A147" s="3"/>
      <c r="B147" s="24" t="s">
        <v>174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75">
        <f t="shared" si="5"/>
        <v>0</v>
      </c>
      <c r="P147" s="185"/>
      <c r="Q147" s="176"/>
      <c r="R147"/>
      <c r="S147"/>
      <c r="T147"/>
    </row>
    <row r="148" spans="1:20" x14ac:dyDescent="0.25">
      <c r="A148" s="3"/>
      <c r="B148" s="24" t="s">
        <v>174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75">
        <f t="shared" si="5"/>
        <v>0</v>
      </c>
      <c r="P148" s="185"/>
      <c r="Q148" s="176"/>
      <c r="R148"/>
      <c r="S148"/>
      <c r="T148"/>
    </row>
    <row r="149" spans="1:20" x14ac:dyDescent="0.25">
      <c r="A149" s="3"/>
      <c r="B149" s="24" t="s">
        <v>174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75">
        <f t="shared" si="5"/>
        <v>0</v>
      </c>
      <c r="P149" s="185"/>
      <c r="Q149" s="176"/>
      <c r="R149"/>
      <c r="S149"/>
      <c r="T149"/>
    </row>
    <row r="150" spans="1:20" x14ac:dyDescent="0.25">
      <c r="A150" s="3"/>
      <c r="B150" s="24" t="s">
        <v>174</v>
      </c>
      <c r="C150" s="98" t="s">
        <v>37</v>
      </c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75">
        <f t="shared" si="5"/>
        <v>0</v>
      </c>
      <c r="P150" s="185"/>
      <c r="Q150" s="176"/>
      <c r="R150"/>
      <c r="S150"/>
      <c r="T150"/>
    </row>
    <row r="151" spans="1:20" x14ac:dyDescent="0.25">
      <c r="A151" s="3"/>
      <c r="B151" s="24" t="s">
        <v>174</v>
      </c>
      <c r="C151" s="99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75">
        <f t="shared" si="5"/>
        <v>0</v>
      </c>
      <c r="P151" s="185"/>
      <c r="Q151" s="176"/>
      <c r="R151"/>
      <c r="S151"/>
      <c r="T151"/>
    </row>
    <row r="152" spans="1:20" x14ac:dyDescent="0.25">
      <c r="A152" s="3"/>
      <c r="B152" s="395" t="s">
        <v>175</v>
      </c>
      <c r="C152" s="395"/>
      <c r="D152" s="395"/>
      <c r="E152" s="395"/>
      <c r="F152" s="395"/>
      <c r="G152" s="395"/>
      <c r="H152" s="395"/>
      <c r="I152" s="395"/>
      <c r="J152" s="395"/>
      <c r="K152" s="395"/>
      <c r="L152" s="395"/>
      <c r="M152" s="395"/>
      <c r="N152" s="395"/>
      <c r="O152" s="395"/>
      <c r="P152" s="182">
        <f>SUM(O154:O163)</f>
        <v>0</v>
      </c>
      <c r="Q152" s="183">
        <f>SUM(Q154:Q163)</f>
        <v>0</v>
      </c>
      <c r="R152"/>
      <c r="S152"/>
      <c r="T152"/>
    </row>
    <row r="153" spans="1:20" x14ac:dyDescent="0.25">
      <c r="A153" s="3"/>
      <c r="B153" s="172" t="s">
        <v>0</v>
      </c>
      <c r="C153" s="173" t="s">
        <v>1</v>
      </c>
      <c r="D153" s="173" t="s">
        <v>2</v>
      </c>
      <c r="E153" s="173" t="s">
        <v>28</v>
      </c>
      <c r="F153" s="173" t="s">
        <v>3</v>
      </c>
      <c r="G153" s="173" t="s">
        <v>4</v>
      </c>
      <c r="H153" s="173" t="s">
        <v>5</v>
      </c>
      <c r="I153" s="173" t="s">
        <v>6</v>
      </c>
      <c r="J153" s="173" t="s">
        <v>7</v>
      </c>
      <c r="K153" s="173" t="s">
        <v>8</v>
      </c>
      <c r="L153" s="173" t="s">
        <v>9</v>
      </c>
      <c r="M153" s="173" t="s">
        <v>10</v>
      </c>
      <c r="N153" s="173" t="s">
        <v>11</v>
      </c>
      <c r="O153" s="173" t="s">
        <v>12</v>
      </c>
      <c r="P153" s="174" t="s">
        <v>22</v>
      </c>
      <c r="Q153" s="184" t="s">
        <v>37</v>
      </c>
      <c r="R153"/>
      <c r="S153"/>
      <c r="T153"/>
    </row>
    <row r="154" spans="1:20" x14ac:dyDescent="0.25">
      <c r="A154" s="3"/>
      <c r="B154" s="24" t="s">
        <v>175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75">
        <f t="shared" si="5"/>
        <v>0</v>
      </c>
      <c r="P154" s="185"/>
      <c r="Q154" s="176"/>
      <c r="R154"/>
      <c r="S154"/>
      <c r="T154"/>
    </row>
    <row r="155" spans="1:20" x14ac:dyDescent="0.25">
      <c r="A155" s="3"/>
      <c r="B155" s="24" t="s">
        <v>175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75">
        <f t="shared" si="5"/>
        <v>0</v>
      </c>
      <c r="P155" s="185"/>
      <c r="Q155" s="176"/>
      <c r="R155"/>
      <c r="S155"/>
      <c r="T155"/>
    </row>
    <row r="156" spans="1:20" x14ac:dyDescent="0.25">
      <c r="A156" s="3"/>
      <c r="B156" s="24" t="s">
        <v>175</v>
      </c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75">
        <f t="shared" si="5"/>
        <v>0</v>
      </c>
      <c r="P156" s="185"/>
      <c r="Q156" s="176"/>
      <c r="R156"/>
      <c r="S156"/>
      <c r="T156"/>
    </row>
    <row r="157" spans="1:20" x14ac:dyDescent="0.25">
      <c r="A157" s="3"/>
      <c r="B157" s="24" t="s">
        <v>175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75">
        <f t="shared" si="5"/>
        <v>0</v>
      </c>
      <c r="P157" s="185"/>
      <c r="Q157" s="176"/>
      <c r="R157"/>
      <c r="S157"/>
      <c r="T157"/>
    </row>
    <row r="158" spans="1:20" x14ac:dyDescent="0.25">
      <c r="A158" s="3"/>
      <c r="B158" s="24" t="s">
        <v>175</v>
      </c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75">
        <f t="shared" si="5"/>
        <v>0</v>
      </c>
      <c r="P158" s="185"/>
      <c r="Q158" s="176"/>
      <c r="R158"/>
      <c r="S158" s="56"/>
      <c r="T158" s="64"/>
    </row>
    <row r="159" spans="1:20" x14ac:dyDescent="0.25">
      <c r="A159" s="3"/>
      <c r="B159" s="24" t="s">
        <v>175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75">
        <f t="shared" si="5"/>
        <v>0</v>
      </c>
      <c r="P159" s="185"/>
      <c r="Q159" s="176"/>
      <c r="R159" s="45"/>
      <c r="S159" s="56"/>
      <c r="T159" s="64"/>
    </row>
    <row r="160" spans="1:20" x14ac:dyDescent="0.25">
      <c r="A160" s="3"/>
      <c r="B160" s="24" t="s">
        <v>175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75">
        <f t="shared" si="5"/>
        <v>0</v>
      </c>
      <c r="P160" s="185"/>
      <c r="Q160" s="176"/>
      <c r="R160" s="45"/>
      <c r="S160" s="56"/>
      <c r="T160" s="64"/>
    </row>
    <row r="161" spans="1:20" x14ac:dyDescent="0.25">
      <c r="A161" s="3"/>
      <c r="B161" s="24" t="s">
        <v>175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75">
        <f t="shared" si="5"/>
        <v>0</v>
      </c>
      <c r="P161" s="185"/>
      <c r="Q161" s="176"/>
      <c r="R161" s="45"/>
      <c r="S161" s="56"/>
      <c r="T161" s="64"/>
    </row>
    <row r="162" spans="1:20" x14ac:dyDescent="0.25">
      <c r="A162" s="3"/>
      <c r="B162" s="24" t="s">
        <v>175</v>
      </c>
      <c r="C162" s="98" t="s">
        <v>37</v>
      </c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75">
        <f t="shared" si="5"/>
        <v>0</v>
      </c>
      <c r="P162" s="185"/>
      <c r="Q162" s="176"/>
      <c r="R162" s="45"/>
      <c r="S162" s="56"/>
      <c r="T162" s="64"/>
    </row>
    <row r="163" spans="1:20" x14ac:dyDescent="0.25">
      <c r="A163" s="3"/>
      <c r="B163" s="24" t="s">
        <v>175</v>
      </c>
      <c r="C163" s="99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75">
        <f t="shared" si="5"/>
        <v>0</v>
      </c>
      <c r="P163" s="185"/>
      <c r="Q163" s="176"/>
      <c r="R163" s="45"/>
      <c r="S163" s="56"/>
      <c r="T163" s="64"/>
    </row>
    <row r="164" spans="1:20" x14ac:dyDescent="0.25">
      <c r="A164" s="3"/>
      <c r="B164" s="395" t="s">
        <v>176</v>
      </c>
      <c r="C164" s="395"/>
      <c r="D164" s="395"/>
      <c r="E164" s="395"/>
      <c r="F164" s="395"/>
      <c r="G164" s="395"/>
      <c r="H164" s="395"/>
      <c r="I164" s="395"/>
      <c r="J164" s="395"/>
      <c r="K164" s="395"/>
      <c r="L164" s="395"/>
      <c r="M164" s="395"/>
      <c r="N164" s="395"/>
      <c r="O164" s="395"/>
      <c r="P164" s="182">
        <f>SUM(O166:O181)</f>
        <v>0</v>
      </c>
      <c r="Q164" s="183">
        <f>SUM(Q166:Q181)</f>
        <v>0</v>
      </c>
      <c r="R164" s="45"/>
      <c r="S164" s="56"/>
      <c r="T164" s="64"/>
    </row>
    <row r="165" spans="1:20" x14ac:dyDescent="0.25">
      <c r="A165" s="3"/>
      <c r="B165" s="172" t="s">
        <v>0</v>
      </c>
      <c r="C165" s="173" t="s">
        <v>1</v>
      </c>
      <c r="D165" s="173" t="s">
        <v>2</v>
      </c>
      <c r="E165" s="173" t="s">
        <v>28</v>
      </c>
      <c r="F165" s="173" t="s">
        <v>3</v>
      </c>
      <c r="G165" s="173" t="s">
        <v>4</v>
      </c>
      <c r="H165" s="173" t="s">
        <v>5</v>
      </c>
      <c r="I165" s="173" t="s">
        <v>6</v>
      </c>
      <c r="J165" s="173" t="s">
        <v>7</v>
      </c>
      <c r="K165" s="173" t="s">
        <v>8</v>
      </c>
      <c r="L165" s="173" t="s">
        <v>9</v>
      </c>
      <c r="M165" s="173" t="s">
        <v>10</v>
      </c>
      <c r="N165" s="173" t="s">
        <v>11</v>
      </c>
      <c r="O165" s="173" t="s">
        <v>12</v>
      </c>
      <c r="P165" s="174" t="s">
        <v>22</v>
      </c>
      <c r="Q165" s="184" t="s">
        <v>37</v>
      </c>
      <c r="R165" s="45"/>
      <c r="S165" s="56"/>
      <c r="T165" s="64"/>
    </row>
    <row r="166" spans="1:20" x14ac:dyDescent="0.25">
      <c r="A166" s="3"/>
      <c r="B166" s="24" t="s">
        <v>176</v>
      </c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75">
        <f t="shared" si="5"/>
        <v>0</v>
      </c>
      <c r="P166" s="185"/>
      <c r="Q166" s="176"/>
      <c r="R166" s="45"/>
      <c r="S166" s="56"/>
      <c r="T166" s="64"/>
    </row>
    <row r="167" spans="1:20" x14ac:dyDescent="0.25">
      <c r="A167" s="3"/>
      <c r="B167" s="24" t="s">
        <v>176</v>
      </c>
      <c r="C167" s="100"/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75">
        <f t="shared" si="5"/>
        <v>0</v>
      </c>
      <c r="P167" s="185"/>
      <c r="Q167" s="176"/>
      <c r="R167" s="45"/>
      <c r="S167" s="56"/>
      <c r="T167" s="64"/>
    </row>
    <row r="168" spans="1:20" x14ac:dyDescent="0.25">
      <c r="A168" s="3"/>
      <c r="B168" s="24" t="s">
        <v>176</v>
      </c>
      <c r="C168" s="100"/>
      <c r="D168" s="100"/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75">
        <f t="shared" si="5"/>
        <v>0</v>
      </c>
      <c r="P168" s="185"/>
      <c r="Q168" s="176"/>
      <c r="R168" s="45"/>
      <c r="S168" s="56"/>
      <c r="T168" s="64"/>
    </row>
    <row r="169" spans="1:20" x14ac:dyDescent="0.25">
      <c r="A169" s="3"/>
      <c r="B169" s="24" t="s">
        <v>176</v>
      </c>
      <c r="C169" s="100"/>
      <c r="D169" s="100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75">
        <f t="shared" si="5"/>
        <v>0</v>
      </c>
      <c r="P169" s="185"/>
      <c r="Q169" s="176"/>
      <c r="R169" s="45"/>
      <c r="S169" s="56"/>
      <c r="T169" s="64"/>
    </row>
    <row r="170" spans="1:20" x14ac:dyDescent="0.25">
      <c r="A170" s="3"/>
      <c r="B170" s="24" t="s">
        <v>176</v>
      </c>
      <c r="C170" s="100"/>
      <c r="D170" s="100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75">
        <f t="shared" ref="O170:O181" si="6">SUM(F170:N170)</f>
        <v>0</v>
      </c>
      <c r="P170" s="185"/>
      <c r="Q170" s="176"/>
      <c r="R170" s="45"/>
      <c r="S170" s="56"/>
      <c r="T170" s="64"/>
    </row>
    <row r="171" spans="1:20" x14ac:dyDescent="0.25">
      <c r="A171" s="3"/>
      <c r="B171" s="24" t="s">
        <v>176</v>
      </c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75">
        <f t="shared" si="6"/>
        <v>0</v>
      </c>
      <c r="P171" s="185"/>
      <c r="Q171" s="176"/>
      <c r="R171" s="45"/>
      <c r="S171" s="56"/>
      <c r="T171" s="64"/>
    </row>
    <row r="172" spans="1:20" x14ac:dyDescent="0.25">
      <c r="A172" s="3"/>
      <c r="B172" s="24" t="s">
        <v>176</v>
      </c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75">
        <f t="shared" si="6"/>
        <v>0</v>
      </c>
      <c r="P172" s="185"/>
      <c r="Q172" s="176"/>
      <c r="R172" s="45"/>
      <c r="S172" s="56"/>
      <c r="T172" s="64"/>
    </row>
    <row r="173" spans="1:20" x14ac:dyDescent="0.25">
      <c r="A173" s="3"/>
      <c r="B173" s="24" t="s">
        <v>176</v>
      </c>
      <c r="C173" s="100"/>
      <c r="D173" s="100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75">
        <f t="shared" si="6"/>
        <v>0</v>
      </c>
      <c r="P173" s="185"/>
      <c r="Q173" s="176"/>
      <c r="R173" s="45"/>
      <c r="S173" s="56"/>
      <c r="T173" s="64"/>
    </row>
    <row r="174" spans="1:20" x14ac:dyDescent="0.25">
      <c r="A174" s="3"/>
      <c r="B174" s="24" t="s">
        <v>176</v>
      </c>
      <c r="C174" s="100"/>
      <c r="D174" s="100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75">
        <f t="shared" si="6"/>
        <v>0</v>
      </c>
      <c r="P174" s="185"/>
      <c r="Q174" s="176"/>
      <c r="R174" s="45"/>
      <c r="S174" s="56"/>
      <c r="T174" s="64"/>
    </row>
    <row r="175" spans="1:20" x14ac:dyDescent="0.25">
      <c r="A175" s="3"/>
      <c r="B175" s="24" t="s">
        <v>176</v>
      </c>
      <c r="C175" s="100"/>
      <c r="D175" s="100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75">
        <f t="shared" si="6"/>
        <v>0</v>
      </c>
      <c r="P175" s="185"/>
      <c r="Q175" s="176"/>
      <c r="R175" s="45"/>
      <c r="S175" s="56"/>
      <c r="T175" s="64"/>
    </row>
    <row r="176" spans="1:20" x14ac:dyDescent="0.25">
      <c r="A176" s="3"/>
      <c r="B176" s="24" t="s">
        <v>176</v>
      </c>
      <c r="C176" s="100"/>
      <c r="D176" s="100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75">
        <f t="shared" si="6"/>
        <v>0</v>
      </c>
      <c r="P176" s="185"/>
      <c r="Q176" s="176"/>
      <c r="R176" s="45"/>
      <c r="S176" s="56"/>
      <c r="T176" s="64"/>
    </row>
    <row r="177" spans="1:20" x14ac:dyDescent="0.25">
      <c r="A177" s="3"/>
      <c r="B177" s="24" t="s">
        <v>176</v>
      </c>
      <c r="C177" s="100"/>
      <c r="D177" s="100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75">
        <f t="shared" si="6"/>
        <v>0</v>
      </c>
      <c r="P177" s="185"/>
      <c r="Q177" s="176"/>
      <c r="R177" s="45"/>
      <c r="S177" s="56"/>
      <c r="T177" s="64"/>
    </row>
    <row r="178" spans="1:20" x14ac:dyDescent="0.25">
      <c r="A178" s="3"/>
      <c r="B178" s="24" t="s">
        <v>176</v>
      </c>
      <c r="C178" s="100"/>
      <c r="D178" s="100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75">
        <f t="shared" si="6"/>
        <v>0</v>
      </c>
      <c r="P178" s="185"/>
      <c r="Q178" s="176"/>
      <c r="R178" s="45"/>
      <c r="S178" s="56"/>
      <c r="T178" s="64"/>
    </row>
    <row r="179" spans="1:20" x14ac:dyDescent="0.25">
      <c r="A179" s="3"/>
      <c r="B179" s="24" t="s">
        <v>176</v>
      </c>
      <c r="C179" s="100"/>
      <c r="D179" s="100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75">
        <f t="shared" si="6"/>
        <v>0</v>
      </c>
      <c r="P179" s="185"/>
      <c r="Q179" s="176"/>
      <c r="R179" s="45"/>
      <c r="S179" s="56"/>
      <c r="T179" s="64"/>
    </row>
    <row r="180" spans="1:20" x14ac:dyDescent="0.25">
      <c r="A180" s="3"/>
      <c r="B180" s="24" t="s">
        <v>176</v>
      </c>
      <c r="C180" s="98" t="s">
        <v>37</v>
      </c>
      <c r="D180" s="100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75">
        <f t="shared" si="6"/>
        <v>0</v>
      </c>
      <c r="P180" s="185"/>
      <c r="Q180" s="176"/>
      <c r="R180" s="45"/>
      <c r="S180" s="56"/>
      <c r="T180" s="64"/>
    </row>
    <row r="181" spans="1:20" x14ac:dyDescent="0.25">
      <c r="A181" s="3"/>
      <c r="B181" s="24" t="s">
        <v>176</v>
      </c>
      <c r="C181" s="99"/>
      <c r="D181" s="100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75">
        <f t="shared" si="6"/>
        <v>0</v>
      </c>
      <c r="P181" s="185"/>
      <c r="Q181" s="176"/>
      <c r="R181" s="45"/>
      <c r="S181" s="56"/>
      <c r="T181" s="64"/>
    </row>
    <row r="182" spans="1:20" x14ac:dyDescent="0.25">
      <c r="A182" s="3"/>
      <c r="B182" s="395" t="s">
        <v>177</v>
      </c>
      <c r="C182" s="395"/>
      <c r="D182" s="395"/>
      <c r="E182" s="395"/>
      <c r="F182" s="395"/>
      <c r="G182" s="395"/>
      <c r="H182" s="395"/>
      <c r="I182" s="395"/>
      <c r="J182" s="395"/>
      <c r="K182" s="395"/>
      <c r="L182" s="395"/>
      <c r="M182" s="395"/>
      <c r="N182" s="395"/>
      <c r="O182" s="395"/>
      <c r="P182" s="182">
        <f>SUM(O184:O197)</f>
        <v>0</v>
      </c>
      <c r="Q182" s="183">
        <f>SUM(Q184:Q197)</f>
        <v>0</v>
      </c>
      <c r="R182" s="45"/>
      <c r="S182" s="56"/>
      <c r="T182" s="64"/>
    </row>
    <row r="183" spans="1:20" x14ac:dyDescent="0.25">
      <c r="A183" s="3"/>
      <c r="B183" s="172" t="s">
        <v>0</v>
      </c>
      <c r="C183" s="173" t="s">
        <v>1</v>
      </c>
      <c r="D183" s="173" t="s">
        <v>2</v>
      </c>
      <c r="E183" s="173" t="s">
        <v>28</v>
      </c>
      <c r="F183" s="173" t="s">
        <v>3</v>
      </c>
      <c r="G183" s="173" t="s">
        <v>4</v>
      </c>
      <c r="H183" s="173" t="s">
        <v>5</v>
      </c>
      <c r="I183" s="173" t="s">
        <v>6</v>
      </c>
      <c r="J183" s="173" t="s">
        <v>7</v>
      </c>
      <c r="K183" s="173" t="s">
        <v>8</v>
      </c>
      <c r="L183" s="173" t="s">
        <v>9</v>
      </c>
      <c r="M183" s="173" t="s">
        <v>10</v>
      </c>
      <c r="N183" s="173" t="s">
        <v>11</v>
      </c>
      <c r="O183" s="173" t="s">
        <v>12</v>
      </c>
      <c r="P183" s="174" t="s">
        <v>22</v>
      </c>
      <c r="Q183" s="184" t="s">
        <v>37</v>
      </c>
      <c r="R183" s="45"/>
      <c r="S183" s="56"/>
      <c r="T183" s="64"/>
    </row>
    <row r="184" spans="1:20" x14ac:dyDescent="0.25">
      <c r="A184" s="3"/>
      <c r="B184" s="24" t="s">
        <v>177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75">
        <f>SUM(F184:N184)</f>
        <v>0</v>
      </c>
      <c r="P184" s="185"/>
      <c r="Q184" s="176"/>
      <c r="R184" s="45"/>
      <c r="S184" s="56"/>
      <c r="T184" s="64"/>
    </row>
    <row r="185" spans="1:20" x14ac:dyDescent="0.25">
      <c r="A185" s="3"/>
      <c r="B185" s="24" t="s">
        <v>177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75">
        <f>SUM(F185:N185)</f>
        <v>0</v>
      </c>
      <c r="P185" s="185"/>
      <c r="Q185" s="176"/>
      <c r="R185" s="45"/>
      <c r="S185" s="56"/>
      <c r="T185" s="64"/>
    </row>
    <row r="186" spans="1:20" x14ac:dyDescent="0.25">
      <c r="A186" s="3"/>
      <c r="B186" s="24" t="s">
        <v>177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75">
        <f>SUM(F186:N186)</f>
        <v>0</v>
      </c>
      <c r="P186" s="185"/>
      <c r="Q186" s="176"/>
      <c r="R186" s="45"/>
      <c r="S186" s="56"/>
      <c r="T186" s="64"/>
    </row>
    <row r="187" spans="1:20" x14ac:dyDescent="0.25">
      <c r="A187" s="3"/>
      <c r="B187" s="24" t="s">
        <v>177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75">
        <f>SUM(F187:N187)</f>
        <v>0</v>
      </c>
      <c r="P187" s="185"/>
      <c r="Q187" s="176"/>
      <c r="R187" s="45"/>
      <c r="S187" s="56"/>
      <c r="T187" s="64"/>
    </row>
    <row r="188" spans="1:20" x14ac:dyDescent="0.25">
      <c r="A188" s="3"/>
      <c r="B188" s="24" t="s">
        <v>177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75">
        <f t="shared" ref="O188:O267" si="7">SUM(F188:N188)</f>
        <v>0</v>
      </c>
      <c r="P188" s="185"/>
      <c r="Q188" s="176"/>
      <c r="R188" s="45"/>
      <c r="S188" s="56"/>
      <c r="T188" s="64"/>
    </row>
    <row r="189" spans="1:20" x14ac:dyDescent="0.25">
      <c r="A189" s="3"/>
      <c r="B189" s="24" t="s">
        <v>177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75">
        <f t="shared" si="7"/>
        <v>0</v>
      </c>
      <c r="P189" s="185"/>
      <c r="Q189" s="176"/>
      <c r="R189" s="45"/>
      <c r="S189" s="56"/>
      <c r="T189" s="64"/>
    </row>
    <row r="190" spans="1:20" x14ac:dyDescent="0.25">
      <c r="A190" s="3"/>
      <c r="B190" s="24" t="s">
        <v>177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75">
        <f t="shared" si="7"/>
        <v>0</v>
      </c>
      <c r="P190" s="185"/>
      <c r="Q190" s="176"/>
      <c r="R190" s="45"/>
      <c r="S190" s="56"/>
      <c r="T190" s="64"/>
    </row>
    <row r="191" spans="1:20" x14ac:dyDescent="0.25">
      <c r="A191" s="3"/>
      <c r="B191" s="24" t="s">
        <v>177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75">
        <f t="shared" si="7"/>
        <v>0</v>
      </c>
      <c r="P191" s="185"/>
      <c r="Q191" s="176"/>
      <c r="R191" s="45"/>
      <c r="S191" s="56"/>
      <c r="T191" s="64"/>
    </row>
    <row r="192" spans="1:20" x14ac:dyDescent="0.25">
      <c r="A192" s="3"/>
      <c r="B192" s="24" t="s">
        <v>177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75">
        <f t="shared" si="7"/>
        <v>0</v>
      </c>
      <c r="P192" s="185"/>
      <c r="Q192" s="176"/>
      <c r="R192" s="45"/>
      <c r="S192" s="56"/>
      <c r="T192" s="64"/>
    </row>
    <row r="193" spans="1:20" x14ac:dyDescent="0.25">
      <c r="A193" s="3"/>
      <c r="B193" s="24" t="s">
        <v>177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75">
        <f t="shared" si="7"/>
        <v>0</v>
      </c>
      <c r="P193" s="185"/>
      <c r="Q193" s="176"/>
      <c r="R193" s="45"/>
      <c r="S193" s="56"/>
      <c r="T193" s="64"/>
    </row>
    <row r="194" spans="1:20" x14ac:dyDescent="0.25">
      <c r="A194" s="3"/>
      <c r="B194" s="24" t="s">
        <v>177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75">
        <f t="shared" si="7"/>
        <v>0</v>
      </c>
      <c r="P194" s="185"/>
      <c r="Q194" s="176"/>
      <c r="R194" s="45"/>
      <c r="S194" s="56"/>
      <c r="T194" s="64"/>
    </row>
    <row r="195" spans="1:20" x14ac:dyDescent="0.25">
      <c r="A195" s="3"/>
      <c r="B195" s="24" t="s">
        <v>177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75">
        <f t="shared" si="7"/>
        <v>0</v>
      </c>
      <c r="P195" s="185"/>
      <c r="Q195" s="176"/>
      <c r="R195" s="45"/>
      <c r="S195" s="56"/>
      <c r="T195" s="64"/>
    </row>
    <row r="196" spans="1:20" x14ac:dyDescent="0.25">
      <c r="A196" s="3"/>
      <c r="B196" s="24" t="s">
        <v>177</v>
      </c>
      <c r="C196" s="98" t="s">
        <v>37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75">
        <f t="shared" si="7"/>
        <v>0</v>
      </c>
      <c r="P196" s="185"/>
      <c r="Q196" s="176"/>
      <c r="R196" s="45"/>
      <c r="S196" s="56"/>
      <c r="T196" s="64"/>
    </row>
    <row r="197" spans="1:20" x14ac:dyDescent="0.25">
      <c r="A197" s="3"/>
      <c r="B197" s="24" t="s">
        <v>177</v>
      </c>
      <c r="C197" s="99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75">
        <f t="shared" si="7"/>
        <v>0</v>
      </c>
      <c r="P197" s="185"/>
      <c r="Q197" s="176"/>
      <c r="R197" s="45"/>
      <c r="S197" s="56"/>
      <c r="T197" s="64"/>
    </row>
    <row r="198" spans="1:20" x14ac:dyDescent="0.25">
      <c r="A198" s="3"/>
      <c r="B198" s="395" t="s">
        <v>178</v>
      </c>
      <c r="C198" s="395"/>
      <c r="D198" s="395"/>
      <c r="E198" s="395"/>
      <c r="F198" s="395"/>
      <c r="G198" s="395"/>
      <c r="H198" s="395"/>
      <c r="I198" s="395"/>
      <c r="J198" s="395"/>
      <c r="K198" s="395"/>
      <c r="L198" s="395"/>
      <c r="M198" s="395"/>
      <c r="N198" s="395"/>
      <c r="O198" s="395"/>
      <c r="P198" s="182">
        <f>SUM(O200:O214)</f>
        <v>0</v>
      </c>
      <c r="Q198" s="183">
        <f>SUM(Q200:Q214)</f>
        <v>0</v>
      </c>
      <c r="R198" s="45"/>
      <c r="S198" s="56"/>
      <c r="T198" s="64"/>
    </row>
    <row r="199" spans="1:20" x14ac:dyDescent="0.25">
      <c r="A199" s="3"/>
      <c r="B199" s="172" t="s">
        <v>0</v>
      </c>
      <c r="C199" s="173" t="s">
        <v>1</v>
      </c>
      <c r="D199" s="173" t="s">
        <v>2</v>
      </c>
      <c r="E199" s="173" t="s">
        <v>28</v>
      </c>
      <c r="F199" s="173" t="s">
        <v>3</v>
      </c>
      <c r="G199" s="173" t="s">
        <v>4</v>
      </c>
      <c r="H199" s="173" t="s">
        <v>5</v>
      </c>
      <c r="I199" s="173" t="s">
        <v>6</v>
      </c>
      <c r="J199" s="173" t="s">
        <v>7</v>
      </c>
      <c r="K199" s="173" t="s">
        <v>8</v>
      </c>
      <c r="L199" s="173" t="s">
        <v>9</v>
      </c>
      <c r="M199" s="173" t="s">
        <v>10</v>
      </c>
      <c r="N199" s="173" t="s">
        <v>11</v>
      </c>
      <c r="O199" s="173" t="s">
        <v>12</v>
      </c>
      <c r="P199" s="174" t="s">
        <v>22</v>
      </c>
      <c r="Q199" s="184" t="s">
        <v>37</v>
      </c>
      <c r="R199" s="45"/>
      <c r="S199" s="56"/>
      <c r="T199" s="64"/>
    </row>
    <row r="200" spans="1:20" x14ac:dyDescent="0.25">
      <c r="A200" s="3"/>
      <c r="B200" s="24" t="s">
        <v>178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75">
        <f t="shared" si="7"/>
        <v>0</v>
      </c>
      <c r="P200" s="185"/>
      <c r="Q200" s="176"/>
      <c r="R200" s="45"/>
      <c r="S200" s="56"/>
      <c r="T200" s="64"/>
    </row>
    <row r="201" spans="1:20" x14ac:dyDescent="0.25">
      <c r="A201" s="3"/>
      <c r="B201" s="24" t="s">
        <v>178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75">
        <f t="shared" si="7"/>
        <v>0</v>
      </c>
      <c r="P201" s="185"/>
      <c r="Q201" s="176"/>
      <c r="R201" s="45"/>
      <c r="S201" s="56"/>
      <c r="T201" s="64"/>
    </row>
    <row r="202" spans="1:20" x14ac:dyDescent="0.25">
      <c r="A202" s="3"/>
      <c r="B202" s="24" t="s">
        <v>178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75">
        <f t="shared" si="7"/>
        <v>0</v>
      </c>
      <c r="P202" s="185"/>
      <c r="Q202" s="176"/>
      <c r="R202" s="45"/>
      <c r="S202" s="56"/>
      <c r="T202" s="64"/>
    </row>
    <row r="203" spans="1:20" x14ac:dyDescent="0.25">
      <c r="A203" s="3"/>
      <c r="B203" s="24" t="s">
        <v>178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75">
        <f t="shared" si="7"/>
        <v>0</v>
      </c>
      <c r="P203" s="185"/>
      <c r="Q203" s="176"/>
      <c r="R203" s="45"/>
      <c r="S203" s="56"/>
      <c r="T203" s="64"/>
    </row>
    <row r="204" spans="1:20" x14ac:dyDescent="0.25">
      <c r="A204" s="3"/>
      <c r="B204" s="24" t="s">
        <v>178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75">
        <f t="shared" si="7"/>
        <v>0</v>
      </c>
      <c r="P204" s="185"/>
      <c r="Q204" s="176"/>
      <c r="R204" s="45"/>
      <c r="S204" s="56"/>
      <c r="T204" s="64"/>
    </row>
    <row r="205" spans="1:20" x14ac:dyDescent="0.25">
      <c r="A205" s="3"/>
      <c r="B205" s="24" t="s">
        <v>178</v>
      </c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75">
        <f t="shared" si="7"/>
        <v>0</v>
      </c>
      <c r="P205" s="185"/>
      <c r="Q205" s="176"/>
      <c r="R205" s="45"/>
      <c r="S205" s="56"/>
      <c r="T205" s="64"/>
    </row>
    <row r="206" spans="1:20" x14ac:dyDescent="0.25">
      <c r="A206" s="3"/>
      <c r="B206" s="24" t="s">
        <v>178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75">
        <f t="shared" si="7"/>
        <v>0</v>
      </c>
      <c r="P206" s="185"/>
      <c r="Q206" s="176"/>
      <c r="R206" s="45"/>
      <c r="S206" s="56"/>
      <c r="T206" s="64"/>
    </row>
    <row r="207" spans="1:20" x14ac:dyDescent="0.25">
      <c r="A207" s="3"/>
      <c r="B207" s="24" t="s">
        <v>178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75">
        <f t="shared" si="7"/>
        <v>0</v>
      </c>
      <c r="P207" s="185"/>
      <c r="Q207" s="176"/>
      <c r="R207" s="45"/>
      <c r="S207" s="56"/>
      <c r="T207" s="64"/>
    </row>
    <row r="208" spans="1:20" x14ac:dyDescent="0.25">
      <c r="A208" s="3"/>
      <c r="B208" s="24" t="s">
        <v>178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75">
        <f t="shared" si="7"/>
        <v>0</v>
      </c>
      <c r="P208" s="185"/>
      <c r="Q208" s="176"/>
      <c r="R208" s="45"/>
      <c r="S208" s="56"/>
      <c r="T208" s="64"/>
    </row>
    <row r="209" spans="1:20" x14ac:dyDescent="0.25">
      <c r="A209" s="3"/>
      <c r="B209" s="24" t="s">
        <v>178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75">
        <f t="shared" si="7"/>
        <v>0</v>
      </c>
      <c r="P209" s="185"/>
      <c r="Q209" s="176"/>
      <c r="R209" s="45"/>
      <c r="S209" s="56"/>
      <c r="T209" s="64"/>
    </row>
    <row r="210" spans="1:20" x14ac:dyDescent="0.25">
      <c r="A210" s="3"/>
      <c r="B210" s="24" t="s">
        <v>178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75">
        <f t="shared" si="7"/>
        <v>0</v>
      </c>
      <c r="P210" s="185"/>
      <c r="Q210" s="176"/>
      <c r="R210" s="45"/>
      <c r="S210" s="56"/>
      <c r="T210" s="64"/>
    </row>
    <row r="211" spans="1:20" x14ac:dyDescent="0.25">
      <c r="A211" s="3"/>
      <c r="B211" s="24" t="s">
        <v>178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75">
        <f>SUM(F211:N211)</f>
        <v>0</v>
      </c>
      <c r="P211" s="185"/>
      <c r="Q211" s="176"/>
      <c r="R211" s="45"/>
      <c r="S211" s="56"/>
      <c r="T211" s="64"/>
    </row>
    <row r="212" spans="1:20" x14ac:dyDescent="0.25">
      <c r="A212" s="3"/>
      <c r="B212" s="24" t="s">
        <v>178</v>
      </c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75">
        <f>SUM(F212:N212)</f>
        <v>0</v>
      </c>
      <c r="P212" s="185"/>
      <c r="Q212" s="176"/>
      <c r="R212" s="45"/>
      <c r="S212" s="56"/>
      <c r="T212" s="64"/>
    </row>
    <row r="213" spans="1:20" x14ac:dyDescent="0.25">
      <c r="A213" s="3"/>
      <c r="B213" s="24" t="s">
        <v>178</v>
      </c>
      <c r="C213" s="98" t="s">
        <v>37</v>
      </c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75">
        <f>SUM(F213:N213)</f>
        <v>0</v>
      </c>
      <c r="P213" s="185"/>
      <c r="Q213" s="176"/>
      <c r="R213" s="45"/>
      <c r="S213" s="56"/>
      <c r="T213" s="64"/>
    </row>
    <row r="214" spans="1:20" x14ac:dyDescent="0.25">
      <c r="A214" s="3"/>
      <c r="B214" s="24" t="s">
        <v>178</v>
      </c>
      <c r="C214" s="99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75">
        <f t="shared" si="7"/>
        <v>0</v>
      </c>
      <c r="P214" s="185"/>
      <c r="Q214" s="176"/>
      <c r="R214" s="45"/>
      <c r="S214" s="56"/>
      <c r="T214" s="64"/>
    </row>
    <row r="215" spans="1:20" x14ac:dyDescent="0.25">
      <c r="A215" s="3"/>
      <c r="B215" s="395" t="s">
        <v>179</v>
      </c>
      <c r="C215" s="395"/>
      <c r="D215" s="395"/>
      <c r="E215" s="395"/>
      <c r="F215" s="395"/>
      <c r="G215" s="395"/>
      <c r="H215" s="395"/>
      <c r="I215" s="395"/>
      <c r="J215" s="395"/>
      <c r="K215" s="395"/>
      <c r="L215" s="395"/>
      <c r="M215" s="395"/>
      <c r="N215" s="395"/>
      <c r="O215" s="395"/>
      <c r="P215" s="182">
        <f>SUM(O217:O232)</f>
        <v>0</v>
      </c>
      <c r="Q215" s="183">
        <f>SUM(Q217:Q232)</f>
        <v>0</v>
      </c>
      <c r="R215" s="45"/>
      <c r="S215" s="56"/>
      <c r="T215" s="64"/>
    </row>
    <row r="216" spans="1:20" x14ac:dyDescent="0.25">
      <c r="A216" s="3"/>
      <c r="B216" s="172" t="s">
        <v>0</v>
      </c>
      <c r="C216" s="173" t="s">
        <v>1</v>
      </c>
      <c r="D216" s="173" t="s">
        <v>2</v>
      </c>
      <c r="E216" s="173" t="s">
        <v>28</v>
      </c>
      <c r="F216" s="173" t="s">
        <v>3</v>
      </c>
      <c r="G216" s="173" t="s">
        <v>4</v>
      </c>
      <c r="H216" s="173" t="s">
        <v>5</v>
      </c>
      <c r="I216" s="173" t="s">
        <v>6</v>
      </c>
      <c r="J216" s="173" t="s">
        <v>7</v>
      </c>
      <c r="K216" s="173" t="s">
        <v>8</v>
      </c>
      <c r="L216" s="173" t="s">
        <v>9</v>
      </c>
      <c r="M216" s="173" t="s">
        <v>10</v>
      </c>
      <c r="N216" s="173" t="s">
        <v>11</v>
      </c>
      <c r="O216" s="173" t="s">
        <v>12</v>
      </c>
      <c r="P216" s="174" t="s">
        <v>22</v>
      </c>
      <c r="Q216" s="184" t="s">
        <v>37</v>
      </c>
      <c r="R216" s="45"/>
      <c r="S216" s="56"/>
      <c r="T216" s="64"/>
    </row>
    <row r="217" spans="1:20" x14ac:dyDescent="0.25">
      <c r="A217" s="3"/>
      <c r="B217" s="24" t="s">
        <v>179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75">
        <f t="shared" si="7"/>
        <v>0</v>
      </c>
      <c r="P217" s="185"/>
      <c r="Q217" s="176"/>
      <c r="R217" s="45"/>
      <c r="S217" s="56"/>
      <c r="T217" s="64"/>
    </row>
    <row r="218" spans="1:20" x14ac:dyDescent="0.25">
      <c r="A218" s="3"/>
      <c r="B218" s="24" t="s">
        <v>179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75">
        <f t="shared" si="7"/>
        <v>0</v>
      </c>
      <c r="P218" s="185"/>
      <c r="Q218" s="176"/>
      <c r="R218" s="45"/>
      <c r="S218" s="56"/>
      <c r="T218" s="64"/>
    </row>
    <row r="219" spans="1:20" x14ac:dyDescent="0.25">
      <c r="A219" s="3"/>
      <c r="B219" s="24" t="s">
        <v>179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75">
        <f t="shared" si="7"/>
        <v>0</v>
      </c>
      <c r="P219" s="185"/>
      <c r="Q219" s="176"/>
      <c r="R219" s="45"/>
      <c r="S219" s="56"/>
      <c r="T219" s="64"/>
    </row>
    <row r="220" spans="1:20" x14ac:dyDescent="0.25">
      <c r="A220" s="3"/>
      <c r="B220" s="24" t="s">
        <v>179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75">
        <f t="shared" si="7"/>
        <v>0</v>
      </c>
      <c r="P220" s="185"/>
      <c r="Q220" s="176"/>
      <c r="R220" s="45"/>
      <c r="S220" s="56"/>
      <c r="T220" s="64"/>
    </row>
    <row r="221" spans="1:20" x14ac:dyDescent="0.25">
      <c r="A221" s="3"/>
      <c r="B221" s="24" t="s">
        <v>179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75">
        <f t="shared" si="7"/>
        <v>0</v>
      </c>
      <c r="P221" s="185"/>
      <c r="Q221" s="176"/>
      <c r="R221" s="45"/>
      <c r="S221" s="56"/>
      <c r="T221" s="64"/>
    </row>
    <row r="222" spans="1:20" x14ac:dyDescent="0.25">
      <c r="A222" s="3"/>
      <c r="B222" s="24" t="s">
        <v>179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75">
        <f t="shared" si="7"/>
        <v>0</v>
      </c>
      <c r="P222" s="185"/>
      <c r="Q222" s="176"/>
      <c r="R222" s="45"/>
      <c r="S222" s="56"/>
      <c r="T222" s="64"/>
    </row>
    <row r="223" spans="1:20" x14ac:dyDescent="0.25">
      <c r="A223" s="3"/>
      <c r="B223" s="24" t="s">
        <v>179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75">
        <f t="shared" si="7"/>
        <v>0</v>
      </c>
      <c r="P223" s="185"/>
      <c r="Q223" s="176"/>
      <c r="R223" s="45"/>
      <c r="S223" s="56"/>
      <c r="T223" s="64"/>
    </row>
    <row r="224" spans="1:20" x14ac:dyDescent="0.25">
      <c r="A224" s="3"/>
      <c r="B224" s="24" t="s">
        <v>179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75">
        <f t="shared" si="7"/>
        <v>0</v>
      </c>
      <c r="P224" s="185"/>
      <c r="Q224" s="176"/>
      <c r="R224" s="45"/>
      <c r="S224" s="56"/>
      <c r="T224" s="64"/>
    </row>
    <row r="225" spans="1:20" x14ac:dyDescent="0.25">
      <c r="A225" s="3"/>
      <c r="B225" s="24" t="s">
        <v>179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75">
        <f t="shared" si="7"/>
        <v>0</v>
      </c>
      <c r="P225" s="185"/>
      <c r="Q225" s="176"/>
      <c r="R225" s="45"/>
      <c r="S225" s="56"/>
      <c r="T225" s="64"/>
    </row>
    <row r="226" spans="1:20" x14ac:dyDescent="0.25">
      <c r="A226" s="3"/>
      <c r="B226" s="24" t="s">
        <v>179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75">
        <f t="shared" si="7"/>
        <v>0</v>
      </c>
      <c r="P226" s="185"/>
      <c r="Q226" s="176"/>
      <c r="R226" s="45"/>
      <c r="S226" s="56"/>
      <c r="T226" s="64"/>
    </row>
    <row r="227" spans="1:20" x14ac:dyDescent="0.25">
      <c r="A227" s="3"/>
      <c r="B227" s="24" t="s">
        <v>179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75">
        <f t="shared" si="7"/>
        <v>0</v>
      </c>
      <c r="P227" s="185"/>
      <c r="Q227" s="176"/>
      <c r="R227" s="45"/>
      <c r="S227" s="56"/>
      <c r="T227" s="64"/>
    </row>
    <row r="228" spans="1:20" x14ac:dyDescent="0.25">
      <c r="A228" s="3"/>
      <c r="B228" s="24" t="s">
        <v>179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75">
        <f t="shared" si="7"/>
        <v>0</v>
      </c>
      <c r="P228" s="185"/>
      <c r="Q228" s="176"/>
      <c r="R228" s="45"/>
      <c r="S228" s="56"/>
      <c r="T228" s="64"/>
    </row>
    <row r="229" spans="1:20" x14ac:dyDescent="0.25">
      <c r="A229" s="3"/>
      <c r="B229" s="24" t="s">
        <v>179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75">
        <f t="shared" si="7"/>
        <v>0</v>
      </c>
      <c r="P229" s="185"/>
      <c r="Q229" s="176"/>
      <c r="R229" s="45"/>
      <c r="S229" s="56"/>
      <c r="T229" s="64"/>
    </row>
    <row r="230" spans="1:20" x14ac:dyDescent="0.25">
      <c r="A230" s="3"/>
      <c r="B230" s="24" t="s">
        <v>179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75">
        <f t="shared" si="7"/>
        <v>0</v>
      </c>
      <c r="P230" s="185"/>
      <c r="Q230" s="176"/>
      <c r="R230" s="45"/>
      <c r="S230" s="56"/>
      <c r="T230" s="64"/>
    </row>
    <row r="231" spans="1:20" x14ac:dyDescent="0.25">
      <c r="A231" s="3"/>
      <c r="B231" s="24" t="s">
        <v>179</v>
      </c>
      <c r="C231" s="98" t="s">
        <v>37</v>
      </c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75">
        <f t="shared" si="7"/>
        <v>0</v>
      </c>
      <c r="P231" s="185"/>
      <c r="Q231" s="176"/>
      <c r="R231" s="45"/>
      <c r="S231" s="56"/>
      <c r="T231" s="64"/>
    </row>
    <row r="232" spans="1:20" x14ac:dyDescent="0.25">
      <c r="A232" s="3"/>
      <c r="B232" s="24" t="s">
        <v>179</v>
      </c>
      <c r="C232" s="99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75">
        <f t="shared" si="7"/>
        <v>0</v>
      </c>
      <c r="P232" s="185"/>
      <c r="Q232" s="176"/>
      <c r="R232" s="45"/>
      <c r="S232" s="56"/>
      <c r="T232" s="64"/>
    </row>
    <row r="233" spans="1:20" x14ac:dyDescent="0.25">
      <c r="A233" s="3"/>
      <c r="B233" s="395" t="s">
        <v>180</v>
      </c>
      <c r="C233" s="395"/>
      <c r="D233" s="395"/>
      <c r="E233" s="395"/>
      <c r="F233" s="395"/>
      <c r="G233" s="395"/>
      <c r="H233" s="395"/>
      <c r="I233" s="395"/>
      <c r="J233" s="395"/>
      <c r="K233" s="395"/>
      <c r="L233" s="395"/>
      <c r="M233" s="395"/>
      <c r="N233" s="395"/>
      <c r="O233" s="395"/>
      <c r="P233" s="182">
        <f>SUM(O235:O253)</f>
        <v>0</v>
      </c>
      <c r="Q233" s="183">
        <f>SUM(Q235:Q253)</f>
        <v>0</v>
      </c>
      <c r="R233" s="45"/>
      <c r="S233" s="56"/>
      <c r="T233" s="64"/>
    </row>
    <row r="234" spans="1:20" x14ac:dyDescent="0.25">
      <c r="A234" s="3"/>
      <c r="B234" s="172" t="s">
        <v>0</v>
      </c>
      <c r="C234" s="173" t="s">
        <v>1</v>
      </c>
      <c r="D234" s="173" t="s">
        <v>2</v>
      </c>
      <c r="E234" s="173" t="s">
        <v>28</v>
      </c>
      <c r="F234" s="173" t="s">
        <v>3</v>
      </c>
      <c r="G234" s="173" t="s">
        <v>4</v>
      </c>
      <c r="H234" s="173" t="s">
        <v>5</v>
      </c>
      <c r="I234" s="173" t="s">
        <v>6</v>
      </c>
      <c r="J234" s="173" t="s">
        <v>7</v>
      </c>
      <c r="K234" s="173" t="s">
        <v>8</v>
      </c>
      <c r="L234" s="173" t="s">
        <v>9</v>
      </c>
      <c r="M234" s="173" t="s">
        <v>10</v>
      </c>
      <c r="N234" s="173" t="s">
        <v>11</v>
      </c>
      <c r="O234" s="173" t="s">
        <v>12</v>
      </c>
      <c r="P234" s="174" t="s">
        <v>22</v>
      </c>
      <c r="Q234" s="184" t="s">
        <v>37</v>
      </c>
      <c r="R234" s="45"/>
      <c r="S234" s="56"/>
      <c r="T234" s="64"/>
    </row>
    <row r="235" spans="1:20" x14ac:dyDescent="0.25">
      <c r="A235" s="3"/>
      <c r="B235" s="24" t="s">
        <v>180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75">
        <f t="shared" si="7"/>
        <v>0</v>
      </c>
      <c r="P235" s="185"/>
      <c r="Q235" s="176"/>
      <c r="R235" s="45"/>
      <c r="S235" s="56"/>
      <c r="T235" s="64"/>
    </row>
    <row r="236" spans="1:20" x14ac:dyDescent="0.25">
      <c r="A236" s="3"/>
      <c r="B236" s="24" t="s">
        <v>180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75">
        <f t="shared" si="7"/>
        <v>0</v>
      </c>
      <c r="P236" s="185"/>
      <c r="Q236" s="176"/>
      <c r="R236" s="45"/>
      <c r="S236" s="56"/>
      <c r="T236" s="64"/>
    </row>
    <row r="237" spans="1:20" x14ac:dyDescent="0.25">
      <c r="A237" s="3"/>
      <c r="B237" s="24" t="s">
        <v>180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75">
        <f t="shared" si="7"/>
        <v>0</v>
      </c>
      <c r="P237" s="185"/>
      <c r="Q237" s="176"/>
      <c r="R237" s="45"/>
      <c r="S237" s="56"/>
      <c r="T237" s="64"/>
    </row>
    <row r="238" spans="1:20" x14ac:dyDescent="0.25">
      <c r="A238" s="3"/>
      <c r="B238" s="24" t="s">
        <v>180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75">
        <f t="shared" si="7"/>
        <v>0</v>
      </c>
      <c r="P238" s="185"/>
      <c r="Q238" s="176"/>
      <c r="R238" s="45"/>
      <c r="S238" s="56"/>
      <c r="T238" s="64"/>
    </row>
    <row r="239" spans="1:20" x14ac:dyDescent="0.25">
      <c r="A239" s="3"/>
      <c r="B239" s="24" t="s">
        <v>180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75">
        <f t="shared" si="7"/>
        <v>0</v>
      </c>
      <c r="P239" s="185"/>
      <c r="Q239" s="176"/>
      <c r="R239" s="45"/>
      <c r="S239" s="56"/>
      <c r="T239" s="64"/>
    </row>
    <row r="240" spans="1:20" x14ac:dyDescent="0.25">
      <c r="A240" s="3"/>
      <c r="B240" s="24" t="s">
        <v>180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75">
        <f t="shared" si="7"/>
        <v>0</v>
      </c>
      <c r="P240" s="185"/>
      <c r="Q240" s="176"/>
      <c r="R240" s="45"/>
      <c r="S240" s="56"/>
      <c r="T240" s="64"/>
    </row>
    <row r="241" spans="1:20" x14ac:dyDescent="0.25">
      <c r="A241" s="3"/>
      <c r="B241" s="24" t="s">
        <v>180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75">
        <f t="shared" si="7"/>
        <v>0</v>
      </c>
      <c r="P241" s="185"/>
      <c r="Q241" s="176"/>
      <c r="R241" s="45"/>
      <c r="S241" s="56"/>
      <c r="T241" s="64"/>
    </row>
    <row r="242" spans="1:20" x14ac:dyDescent="0.25">
      <c r="A242" s="3"/>
      <c r="B242" s="24" t="s">
        <v>180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75">
        <f t="shared" si="7"/>
        <v>0</v>
      </c>
      <c r="P242" s="185"/>
      <c r="Q242" s="176"/>
      <c r="R242" s="45"/>
      <c r="S242" s="56"/>
      <c r="T242" s="64"/>
    </row>
    <row r="243" spans="1:20" x14ac:dyDescent="0.25">
      <c r="A243" s="3"/>
      <c r="B243" s="24" t="s">
        <v>180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75">
        <f t="shared" si="7"/>
        <v>0</v>
      </c>
      <c r="P243" s="185"/>
      <c r="Q243" s="176"/>
      <c r="R243" s="45"/>
      <c r="S243" s="56"/>
      <c r="T243" s="64"/>
    </row>
    <row r="244" spans="1:20" x14ac:dyDescent="0.25">
      <c r="A244" s="3"/>
      <c r="B244" s="24" t="s">
        <v>180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75">
        <f t="shared" si="7"/>
        <v>0</v>
      </c>
      <c r="P244" s="185"/>
      <c r="Q244" s="176"/>
      <c r="R244" s="45"/>
      <c r="S244" s="56"/>
      <c r="T244" s="64"/>
    </row>
    <row r="245" spans="1:20" x14ac:dyDescent="0.25">
      <c r="A245" s="3"/>
      <c r="B245" s="24" t="s">
        <v>180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75">
        <f t="shared" si="7"/>
        <v>0</v>
      </c>
      <c r="P245" s="185"/>
      <c r="Q245" s="176"/>
      <c r="R245" s="45"/>
      <c r="S245" s="56"/>
      <c r="T245" s="64"/>
    </row>
    <row r="246" spans="1:20" x14ac:dyDescent="0.25">
      <c r="A246" s="3"/>
      <c r="B246" s="24" t="s">
        <v>180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75">
        <f t="shared" si="7"/>
        <v>0</v>
      </c>
      <c r="P246" s="185"/>
      <c r="Q246" s="176"/>
      <c r="R246" s="45"/>
      <c r="S246" s="56"/>
      <c r="T246" s="64"/>
    </row>
    <row r="247" spans="1:20" x14ac:dyDescent="0.25">
      <c r="A247" s="3"/>
      <c r="B247" s="24" t="s">
        <v>180</v>
      </c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75">
        <f t="shared" si="7"/>
        <v>0</v>
      </c>
      <c r="P247" s="185"/>
      <c r="Q247" s="176"/>
      <c r="R247" s="45"/>
      <c r="S247" s="56"/>
      <c r="T247" s="64"/>
    </row>
    <row r="248" spans="1:20" x14ac:dyDescent="0.25">
      <c r="A248" s="3"/>
      <c r="B248" s="24" t="s">
        <v>180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75">
        <f t="shared" si="7"/>
        <v>0</v>
      </c>
      <c r="P248" s="185"/>
      <c r="Q248" s="176"/>
      <c r="R248" s="45"/>
      <c r="S248" s="56"/>
      <c r="T248" s="64"/>
    </row>
    <row r="249" spans="1:20" x14ac:dyDescent="0.25">
      <c r="A249" s="3"/>
      <c r="B249" s="24" t="s">
        <v>180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75">
        <f t="shared" si="7"/>
        <v>0</v>
      </c>
      <c r="P249" s="185"/>
      <c r="Q249" s="176"/>
      <c r="R249" s="45"/>
      <c r="S249" s="56"/>
      <c r="T249" s="64"/>
    </row>
    <row r="250" spans="1:20" x14ac:dyDescent="0.25">
      <c r="A250" s="3"/>
      <c r="B250" s="24" t="s">
        <v>180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75">
        <f t="shared" si="7"/>
        <v>0</v>
      </c>
      <c r="P250" s="185"/>
      <c r="Q250" s="176"/>
      <c r="R250" s="45"/>
      <c r="S250" s="56"/>
      <c r="T250" s="64"/>
    </row>
    <row r="251" spans="1:20" x14ac:dyDescent="0.25">
      <c r="A251" s="3"/>
      <c r="B251" s="24" t="s">
        <v>180</v>
      </c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75">
        <f t="shared" si="7"/>
        <v>0</v>
      </c>
      <c r="P251" s="185"/>
      <c r="Q251" s="176"/>
      <c r="R251" s="45"/>
      <c r="S251" s="56"/>
      <c r="T251" s="64"/>
    </row>
    <row r="252" spans="1:20" x14ac:dyDescent="0.25">
      <c r="A252" s="3"/>
      <c r="B252" s="24" t="s">
        <v>180</v>
      </c>
      <c r="C252" s="98" t="s">
        <v>37</v>
      </c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75">
        <f t="shared" si="7"/>
        <v>0</v>
      </c>
      <c r="P252" s="185"/>
      <c r="Q252" s="176"/>
      <c r="R252" s="45"/>
      <c r="S252" s="56"/>
      <c r="T252" s="64"/>
    </row>
    <row r="253" spans="1:20" x14ac:dyDescent="0.25">
      <c r="A253" s="3"/>
      <c r="B253" s="24" t="s">
        <v>180</v>
      </c>
      <c r="C253" s="99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75">
        <f t="shared" si="7"/>
        <v>0</v>
      </c>
      <c r="P253" s="185"/>
      <c r="Q253" s="176"/>
      <c r="R253" s="45"/>
      <c r="S253" s="56"/>
      <c r="T253" s="64"/>
    </row>
    <row r="254" spans="1:20" x14ac:dyDescent="0.25">
      <c r="A254" s="3"/>
      <c r="B254" s="395" t="s">
        <v>184</v>
      </c>
      <c r="C254" s="395"/>
      <c r="D254" s="395"/>
      <c r="E254" s="395"/>
      <c r="F254" s="395"/>
      <c r="G254" s="395"/>
      <c r="H254" s="395"/>
      <c r="I254" s="395"/>
      <c r="J254" s="395"/>
      <c r="K254" s="395"/>
      <c r="L254" s="395"/>
      <c r="M254" s="395"/>
      <c r="N254" s="395"/>
      <c r="O254" s="395"/>
      <c r="P254" s="182">
        <f>SUM(O256:O268)</f>
        <v>0</v>
      </c>
      <c r="Q254" s="183">
        <f>SUM(Q256:Q268)</f>
        <v>0</v>
      </c>
      <c r="R254" s="45"/>
      <c r="S254" s="56"/>
      <c r="T254" s="64"/>
    </row>
    <row r="255" spans="1:20" x14ac:dyDescent="0.25">
      <c r="A255" s="3"/>
      <c r="B255" s="172" t="s">
        <v>0</v>
      </c>
      <c r="C255" s="173" t="s">
        <v>1</v>
      </c>
      <c r="D255" s="173" t="s">
        <v>2</v>
      </c>
      <c r="E255" s="173" t="s">
        <v>28</v>
      </c>
      <c r="F255" s="173" t="s">
        <v>3</v>
      </c>
      <c r="G255" s="173" t="s">
        <v>4</v>
      </c>
      <c r="H255" s="173" t="s">
        <v>5</v>
      </c>
      <c r="I255" s="173" t="s">
        <v>6</v>
      </c>
      <c r="J255" s="173" t="s">
        <v>7</v>
      </c>
      <c r="K255" s="173" t="s">
        <v>8</v>
      </c>
      <c r="L255" s="173" t="s">
        <v>9</v>
      </c>
      <c r="M255" s="173" t="s">
        <v>10</v>
      </c>
      <c r="N255" s="173" t="s">
        <v>11</v>
      </c>
      <c r="O255" s="173" t="s">
        <v>12</v>
      </c>
      <c r="P255" s="174" t="s">
        <v>22</v>
      </c>
      <c r="Q255" s="184" t="s">
        <v>37</v>
      </c>
      <c r="R255" s="45"/>
      <c r="S255" s="56"/>
      <c r="T255" s="64"/>
    </row>
    <row r="256" spans="1:20" x14ac:dyDescent="0.25">
      <c r="A256" s="3"/>
      <c r="B256" s="93" t="s">
        <v>184</v>
      </c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75">
        <f t="shared" si="7"/>
        <v>0</v>
      </c>
      <c r="P256" s="185"/>
      <c r="Q256" s="176"/>
      <c r="R256" s="45"/>
      <c r="S256" s="56"/>
      <c r="T256" s="64"/>
    </row>
    <row r="257" spans="1:20" x14ac:dyDescent="0.25">
      <c r="A257" s="3"/>
      <c r="B257" s="93" t="s">
        <v>184</v>
      </c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75">
        <f t="shared" si="7"/>
        <v>0</v>
      </c>
      <c r="P257" s="185"/>
      <c r="Q257" s="176"/>
      <c r="R257" s="45"/>
      <c r="S257" s="56"/>
      <c r="T257" s="64"/>
    </row>
    <row r="258" spans="1:20" x14ac:dyDescent="0.25">
      <c r="A258" s="3"/>
      <c r="B258" s="93" t="s">
        <v>184</v>
      </c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75">
        <f t="shared" si="7"/>
        <v>0</v>
      </c>
      <c r="P258" s="185"/>
      <c r="Q258" s="176"/>
      <c r="R258" s="45"/>
      <c r="S258" s="56"/>
      <c r="T258" s="64"/>
    </row>
    <row r="259" spans="1:20" x14ac:dyDescent="0.25">
      <c r="A259" s="3"/>
      <c r="B259" s="93" t="s">
        <v>184</v>
      </c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75">
        <f t="shared" si="7"/>
        <v>0</v>
      </c>
      <c r="P259" s="185"/>
      <c r="Q259" s="176"/>
      <c r="R259" s="45"/>
      <c r="S259" s="56"/>
      <c r="T259" s="64"/>
    </row>
    <row r="260" spans="1:20" x14ac:dyDescent="0.25">
      <c r="A260" s="3"/>
      <c r="B260" s="93" t="s">
        <v>184</v>
      </c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75">
        <f t="shared" si="7"/>
        <v>0</v>
      </c>
      <c r="P260" s="185"/>
      <c r="Q260" s="176"/>
      <c r="R260" s="45"/>
      <c r="S260" s="56"/>
      <c r="T260" s="64"/>
    </row>
    <row r="261" spans="1:20" x14ac:dyDescent="0.25">
      <c r="A261" s="3"/>
      <c r="B261" s="93" t="s">
        <v>184</v>
      </c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75">
        <f t="shared" si="7"/>
        <v>0</v>
      </c>
      <c r="P261" s="185"/>
      <c r="Q261" s="176"/>
      <c r="R261" s="45"/>
      <c r="S261" s="56"/>
      <c r="T261" s="64"/>
    </row>
    <row r="262" spans="1:20" x14ac:dyDescent="0.25">
      <c r="A262" s="3"/>
      <c r="B262" s="93" t="s">
        <v>184</v>
      </c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75">
        <f t="shared" si="7"/>
        <v>0</v>
      </c>
      <c r="P262" s="185"/>
      <c r="Q262" s="176"/>
      <c r="R262" s="45"/>
      <c r="S262" s="56"/>
      <c r="T262" s="64"/>
    </row>
    <row r="263" spans="1:20" x14ac:dyDescent="0.25">
      <c r="A263" s="3"/>
      <c r="B263" s="93" t="s">
        <v>184</v>
      </c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75">
        <f t="shared" si="7"/>
        <v>0</v>
      </c>
      <c r="P263" s="185"/>
      <c r="Q263" s="176"/>
      <c r="R263" s="45"/>
      <c r="S263" s="56"/>
      <c r="T263" s="64"/>
    </row>
    <row r="264" spans="1:20" x14ac:dyDescent="0.25">
      <c r="A264" s="3"/>
      <c r="B264" s="93" t="s">
        <v>184</v>
      </c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75">
        <f t="shared" si="7"/>
        <v>0</v>
      </c>
      <c r="P264" s="185"/>
      <c r="Q264" s="176"/>
      <c r="R264" s="45"/>
      <c r="S264" s="56"/>
      <c r="T264" s="64"/>
    </row>
    <row r="265" spans="1:20" x14ac:dyDescent="0.25">
      <c r="A265" s="3"/>
      <c r="B265" s="93" t="s">
        <v>184</v>
      </c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75">
        <f t="shared" si="7"/>
        <v>0</v>
      </c>
      <c r="P265" s="185"/>
      <c r="Q265" s="176"/>
      <c r="R265" s="45"/>
      <c r="S265" s="56"/>
      <c r="T265" s="64"/>
    </row>
    <row r="266" spans="1:20" x14ac:dyDescent="0.25">
      <c r="A266" s="3"/>
      <c r="B266" s="93" t="s">
        <v>184</v>
      </c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75">
        <f t="shared" si="7"/>
        <v>0</v>
      </c>
      <c r="P266" s="185"/>
      <c r="Q266" s="176"/>
      <c r="R266" s="45"/>
      <c r="S266" s="56"/>
      <c r="T266" s="64"/>
    </row>
    <row r="267" spans="1:20" x14ac:dyDescent="0.25">
      <c r="A267" s="3"/>
      <c r="B267" s="93" t="s">
        <v>184</v>
      </c>
      <c r="C267" s="98" t="s">
        <v>37</v>
      </c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75">
        <f t="shared" si="7"/>
        <v>0</v>
      </c>
      <c r="P267" s="185"/>
      <c r="Q267" s="176"/>
      <c r="R267" s="45"/>
      <c r="S267" s="56"/>
      <c r="T267" s="64"/>
    </row>
    <row r="268" spans="1:20" x14ac:dyDescent="0.25">
      <c r="A268" s="3"/>
      <c r="B268" s="93" t="s">
        <v>184</v>
      </c>
      <c r="C268" s="99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75">
        <f t="shared" ref="O268:O351" si="8">SUM(F268:N268)</f>
        <v>0</v>
      </c>
      <c r="P268" s="185"/>
      <c r="Q268" s="176"/>
      <c r="R268" s="45"/>
      <c r="S268" s="56"/>
      <c r="T268" s="64"/>
    </row>
    <row r="269" spans="1:20" x14ac:dyDescent="0.25">
      <c r="A269" s="3"/>
      <c r="B269" s="395" t="s">
        <v>183</v>
      </c>
      <c r="C269" s="395"/>
      <c r="D269" s="395"/>
      <c r="E269" s="395"/>
      <c r="F269" s="395"/>
      <c r="G269" s="395"/>
      <c r="H269" s="395"/>
      <c r="I269" s="395"/>
      <c r="J269" s="395"/>
      <c r="K269" s="395"/>
      <c r="L269" s="395"/>
      <c r="M269" s="395"/>
      <c r="N269" s="395"/>
      <c r="O269" s="395"/>
      <c r="P269" s="182">
        <f>SUM(O271:O292)</f>
        <v>0</v>
      </c>
      <c r="Q269" s="183">
        <f>SUM(Q271:Q292)</f>
        <v>0</v>
      </c>
      <c r="R269" s="45"/>
      <c r="S269" s="56"/>
      <c r="T269" s="64"/>
    </row>
    <row r="270" spans="1:20" x14ac:dyDescent="0.25">
      <c r="A270" s="3"/>
      <c r="B270" s="172" t="s">
        <v>0</v>
      </c>
      <c r="C270" s="173" t="s">
        <v>1</v>
      </c>
      <c r="D270" s="173" t="s">
        <v>2</v>
      </c>
      <c r="E270" s="173" t="s">
        <v>28</v>
      </c>
      <c r="F270" s="173" t="s">
        <v>3</v>
      </c>
      <c r="G270" s="173" t="s">
        <v>4</v>
      </c>
      <c r="H270" s="173" t="s">
        <v>5</v>
      </c>
      <c r="I270" s="173" t="s">
        <v>6</v>
      </c>
      <c r="J270" s="173" t="s">
        <v>7</v>
      </c>
      <c r="K270" s="173" t="s">
        <v>8</v>
      </c>
      <c r="L270" s="173" t="s">
        <v>9</v>
      </c>
      <c r="M270" s="173" t="s">
        <v>10</v>
      </c>
      <c r="N270" s="173" t="s">
        <v>11</v>
      </c>
      <c r="O270" s="173" t="s">
        <v>12</v>
      </c>
      <c r="P270" s="174" t="s">
        <v>22</v>
      </c>
      <c r="Q270" s="184" t="s">
        <v>37</v>
      </c>
      <c r="R270" s="45"/>
      <c r="S270" s="56"/>
      <c r="T270" s="64"/>
    </row>
    <row r="271" spans="1:20" x14ac:dyDescent="0.25">
      <c r="A271" s="3"/>
      <c r="B271" s="24" t="s">
        <v>183</v>
      </c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75">
        <f t="shared" si="8"/>
        <v>0</v>
      </c>
      <c r="P271" s="185"/>
      <c r="Q271" s="176"/>
      <c r="R271" s="45"/>
      <c r="S271" s="56"/>
      <c r="T271" s="64"/>
    </row>
    <row r="272" spans="1:20" x14ac:dyDescent="0.25">
      <c r="A272" s="3"/>
      <c r="B272" s="24" t="s">
        <v>183</v>
      </c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75">
        <f t="shared" si="8"/>
        <v>0</v>
      </c>
      <c r="P272" s="185"/>
      <c r="Q272" s="176"/>
      <c r="R272" s="45"/>
      <c r="S272" s="56"/>
      <c r="T272" s="64"/>
    </row>
    <row r="273" spans="1:20" x14ac:dyDescent="0.25">
      <c r="A273" s="3"/>
      <c r="B273" s="24" t="s">
        <v>183</v>
      </c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75">
        <f t="shared" si="8"/>
        <v>0</v>
      </c>
      <c r="P273" s="185"/>
      <c r="Q273" s="176"/>
      <c r="R273" s="45"/>
      <c r="S273" s="56"/>
      <c r="T273" s="64"/>
    </row>
    <row r="274" spans="1:20" x14ac:dyDescent="0.25">
      <c r="A274" s="3"/>
      <c r="B274" s="24" t="s">
        <v>183</v>
      </c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75">
        <f t="shared" si="8"/>
        <v>0</v>
      </c>
      <c r="P274" s="185"/>
      <c r="Q274" s="176"/>
      <c r="R274" s="45"/>
      <c r="S274" s="56"/>
      <c r="T274" s="64"/>
    </row>
    <row r="275" spans="1:20" x14ac:dyDescent="0.25">
      <c r="A275" s="3"/>
      <c r="B275" s="24" t="s">
        <v>183</v>
      </c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75">
        <f t="shared" si="8"/>
        <v>0</v>
      </c>
      <c r="P275" s="185"/>
      <c r="Q275" s="176"/>
      <c r="R275" s="45"/>
      <c r="S275" s="56"/>
      <c r="T275" s="64"/>
    </row>
    <row r="276" spans="1:20" x14ac:dyDescent="0.25">
      <c r="A276" s="3"/>
      <c r="B276" s="24" t="s">
        <v>183</v>
      </c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75">
        <f t="shared" si="8"/>
        <v>0</v>
      </c>
      <c r="P276" s="185"/>
      <c r="Q276" s="176"/>
      <c r="R276" s="45"/>
      <c r="S276" s="56"/>
      <c r="T276" s="64"/>
    </row>
    <row r="277" spans="1:20" x14ac:dyDescent="0.25">
      <c r="A277" s="3"/>
      <c r="B277" s="24" t="s">
        <v>183</v>
      </c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75">
        <f t="shared" si="8"/>
        <v>0</v>
      </c>
      <c r="P277" s="185"/>
      <c r="Q277" s="176"/>
      <c r="R277" s="45"/>
      <c r="S277" s="56"/>
      <c r="T277" s="64"/>
    </row>
    <row r="278" spans="1:20" x14ac:dyDescent="0.25">
      <c r="A278" s="3"/>
      <c r="B278" s="24" t="s">
        <v>183</v>
      </c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75">
        <f t="shared" si="8"/>
        <v>0</v>
      </c>
      <c r="P278" s="185"/>
      <c r="Q278" s="176"/>
      <c r="R278" s="45"/>
      <c r="S278" s="56"/>
      <c r="T278" s="64"/>
    </row>
    <row r="279" spans="1:20" x14ac:dyDescent="0.25">
      <c r="A279" s="3"/>
      <c r="B279" s="24" t="s">
        <v>183</v>
      </c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75">
        <f t="shared" si="8"/>
        <v>0</v>
      </c>
      <c r="P279" s="185"/>
      <c r="Q279" s="176"/>
      <c r="R279" s="45"/>
      <c r="S279" s="56"/>
      <c r="T279" s="64"/>
    </row>
    <row r="280" spans="1:20" x14ac:dyDescent="0.25">
      <c r="A280" s="3"/>
      <c r="B280" s="24" t="s">
        <v>183</v>
      </c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75">
        <f t="shared" si="8"/>
        <v>0</v>
      </c>
      <c r="P280" s="185"/>
      <c r="Q280" s="176"/>
      <c r="R280" s="45"/>
      <c r="S280" s="56"/>
      <c r="T280" s="64"/>
    </row>
    <row r="281" spans="1:20" x14ac:dyDescent="0.25">
      <c r="A281" s="3"/>
      <c r="B281" s="24" t="s">
        <v>183</v>
      </c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75">
        <f t="shared" si="8"/>
        <v>0</v>
      </c>
      <c r="P281" s="185"/>
      <c r="Q281" s="176"/>
      <c r="R281" s="45"/>
      <c r="S281" s="56"/>
      <c r="T281" s="64"/>
    </row>
    <row r="282" spans="1:20" x14ac:dyDescent="0.25">
      <c r="A282" s="3"/>
      <c r="B282" s="24" t="s">
        <v>183</v>
      </c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75">
        <f t="shared" si="8"/>
        <v>0</v>
      </c>
      <c r="P282" s="185"/>
      <c r="Q282" s="176"/>
      <c r="R282" s="45"/>
      <c r="S282" s="56"/>
      <c r="T282" s="64"/>
    </row>
    <row r="283" spans="1:20" x14ac:dyDescent="0.25">
      <c r="A283" s="3"/>
      <c r="B283" s="24" t="s">
        <v>183</v>
      </c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75">
        <f t="shared" si="8"/>
        <v>0</v>
      </c>
      <c r="P283" s="185"/>
      <c r="Q283" s="176"/>
      <c r="R283" s="45"/>
      <c r="S283" s="56"/>
      <c r="T283" s="64"/>
    </row>
    <row r="284" spans="1:20" x14ac:dyDescent="0.25">
      <c r="A284" s="3"/>
      <c r="B284" s="24" t="s">
        <v>183</v>
      </c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75">
        <f t="shared" si="8"/>
        <v>0</v>
      </c>
      <c r="P284" s="185"/>
      <c r="Q284" s="176"/>
      <c r="R284" s="45"/>
      <c r="S284" s="56"/>
      <c r="T284" s="64"/>
    </row>
    <row r="285" spans="1:20" x14ac:dyDescent="0.25">
      <c r="A285" s="3"/>
      <c r="B285" s="24" t="s">
        <v>183</v>
      </c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75">
        <f t="shared" si="8"/>
        <v>0</v>
      </c>
      <c r="P285" s="185"/>
      <c r="Q285" s="176"/>
      <c r="R285" s="45"/>
      <c r="S285" s="56"/>
      <c r="T285" s="64"/>
    </row>
    <row r="286" spans="1:20" x14ac:dyDescent="0.25">
      <c r="A286" s="3"/>
      <c r="B286" s="24" t="s">
        <v>183</v>
      </c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75">
        <f t="shared" si="8"/>
        <v>0</v>
      </c>
      <c r="P286" s="185"/>
      <c r="Q286" s="176"/>
      <c r="R286" s="45"/>
      <c r="S286" s="56"/>
      <c r="T286" s="64"/>
    </row>
    <row r="287" spans="1:20" x14ac:dyDescent="0.25">
      <c r="A287" s="3"/>
      <c r="B287" s="24" t="s">
        <v>183</v>
      </c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75">
        <f t="shared" si="8"/>
        <v>0</v>
      </c>
      <c r="P287" s="185"/>
      <c r="Q287" s="176"/>
      <c r="R287" s="45"/>
      <c r="S287" s="56"/>
      <c r="T287" s="64"/>
    </row>
    <row r="288" spans="1:20" x14ac:dyDescent="0.25">
      <c r="A288" s="3"/>
      <c r="B288" s="24" t="s">
        <v>183</v>
      </c>
      <c r="C288" s="100"/>
      <c r="D288" s="10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75">
        <f t="shared" si="8"/>
        <v>0</v>
      </c>
      <c r="P288" s="185"/>
      <c r="Q288" s="176"/>
      <c r="R288" s="45"/>
      <c r="S288" s="56"/>
      <c r="T288" s="64"/>
    </row>
    <row r="289" spans="1:20" x14ac:dyDescent="0.25">
      <c r="A289" s="3"/>
      <c r="B289" s="24" t="s">
        <v>183</v>
      </c>
      <c r="C289" s="100"/>
      <c r="D289" s="100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75">
        <f t="shared" si="8"/>
        <v>0</v>
      </c>
      <c r="P289" s="185"/>
      <c r="Q289" s="176"/>
      <c r="R289" s="45"/>
      <c r="S289" s="56"/>
      <c r="T289" s="64"/>
    </row>
    <row r="290" spans="1:20" x14ac:dyDescent="0.25">
      <c r="A290" s="3"/>
      <c r="B290" s="24" t="s">
        <v>183</v>
      </c>
      <c r="C290" s="100"/>
      <c r="D290" s="10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75">
        <f t="shared" si="8"/>
        <v>0</v>
      </c>
      <c r="P290" s="185"/>
      <c r="Q290" s="176"/>
      <c r="R290" s="45"/>
      <c r="S290" s="56"/>
      <c r="T290" s="64"/>
    </row>
    <row r="291" spans="1:20" x14ac:dyDescent="0.25">
      <c r="A291" s="3"/>
      <c r="B291" s="24" t="s">
        <v>183</v>
      </c>
      <c r="C291" s="98" t="s">
        <v>37</v>
      </c>
      <c r="D291" s="10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75">
        <f t="shared" si="8"/>
        <v>0</v>
      </c>
      <c r="P291" s="185"/>
      <c r="Q291" s="176"/>
      <c r="R291" s="45"/>
      <c r="S291" s="56"/>
      <c r="T291" s="64"/>
    </row>
    <row r="292" spans="1:20" x14ac:dyDescent="0.25">
      <c r="A292" s="3"/>
      <c r="B292" s="24" t="s">
        <v>183</v>
      </c>
      <c r="C292" s="99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75">
        <f t="shared" si="8"/>
        <v>0</v>
      </c>
      <c r="P292" s="185"/>
      <c r="Q292" s="176"/>
      <c r="R292" s="45"/>
      <c r="S292" s="56"/>
      <c r="T292" s="64"/>
    </row>
    <row r="293" spans="1:20" x14ac:dyDescent="0.25">
      <c r="A293" s="3"/>
      <c r="B293" s="395" t="s">
        <v>182</v>
      </c>
      <c r="C293" s="395"/>
      <c r="D293" s="395"/>
      <c r="E293" s="395"/>
      <c r="F293" s="395"/>
      <c r="G293" s="395"/>
      <c r="H293" s="395"/>
      <c r="I293" s="395"/>
      <c r="J293" s="395"/>
      <c r="K293" s="395"/>
      <c r="L293" s="395"/>
      <c r="M293" s="395"/>
      <c r="N293" s="395"/>
      <c r="O293" s="395"/>
      <c r="P293" s="182">
        <f>SUM(O295:O306)</f>
        <v>0</v>
      </c>
      <c r="Q293" s="183">
        <f>SUM(Q295:Q306)</f>
        <v>0</v>
      </c>
      <c r="R293" s="45"/>
      <c r="S293" s="56"/>
      <c r="T293" s="64"/>
    </row>
    <row r="294" spans="1:20" x14ac:dyDescent="0.25">
      <c r="A294" s="3"/>
      <c r="B294" s="172" t="s">
        <v>0</v>
      </c>
      <c r="C294" s="173" t="s">
        <v>1</v>
      </c>
      <c r="D294" s="173" t="s">
        <v>2</v>
      </c>
      <c r="E294" s="173" t="s">
        <v>28</v>
      </c>
      <c r="F294" s="173" t="s">
        <v>3</v>
      </c>
      <c r="G294" s="173" t="s">
        <v>4</v>
      </c>
      <c r="H294" s="173" t="s">
        <v>5</v>
      </c>
      <c r="I294" s="173" t="s">
        <v>6</v>
      </c>
      <c r="J294" s="173" t="s">
        <v>7</v>
      </c>
      <c r="K294" s="173" t="s">
        <v>8</v>
      </c>
      <c r="L294" s="173" t="s">
        <v>9</v>
      </c>
      <c r="M294" s="173" t="s">
        <v>10</v>
      </c>
      <c r="N294" s="173" t="s">
        <v>11</v>
      </c>
      <c r="O294" s="173" t="s">
        <v>12</v>
      </c>
      <c r="P294" s="174" t="s">
        <v>22</v>
      </c>
      <c r="Q294" s="184" t="s">
        <v>37</v>
      </c>
      <c r="R294" s="45"/>
      <c r="S294" s="56"/>
      <c r="T294" s="64"/>
    </row>
    <row r="295" spans="1:20" x14ac:dyDescent="0.25">
      <c r="A295" s="3"/>
      <c r="B295" s="24" t="s">
        <v>182</v>
      </c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75">
        <f t="shared" si="8"/>
        <v>0</v>
      </c>
      <c r="P295" s="185"/>
      <c r="Q295" s="176"/>
      <c r="R295" s="45"/>
      <c r="S295" s="56"/>
      <c r="T295" s="64"/>
    </row>
    <row r="296" spans="1:20" x14ac:dyDescent="0.25">
      <c r="A296" s="3"/>
      <c r="B296" s="24" t="s">
        <v>182</v>
      </c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75">
        <f t="shared" si="8"/>
        <v>0</v>
      </c>
      <c r="P296" s="185"/>
      <c r="Q296" s="176"/>
      <c r="R296" s="45"/>
      <c r="S296" s="56"/>
      <c r="T296" s="64"/>
    </row>
    <row r="297" spans="1:20" x14ac:dyDescent="0.25">
      <c r="A297" s="3"/>
      <c r="B297" s="24" t="s">
        <v>182</v>
      </c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75">
        <f t="shared" si="8"/>
        <v>0</v>
      </c>
      <c r="P297" s="185"/>
      <c r="Q297" s="176"/>
      <c r="R297" s="45"/>
      <c r="S297" s="56"/>
      <c r="T297" s="64"/>
    </row>
    <row r="298" spans="1:20" x14ac:dyDescent="0.25">
      <c r="A298" s="3"/>
      <c r="B298" s="24" t="s">
        <v>182</v>
      </c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75">
        <f t="shared" si="8"/>
        <v>0</v>
      </c>
      <c r="P298" s="185"/>
      <c r="Q298" s="176"/>
      <c r="R298" s="45"/>
      <c r="S298" s="56"/>
      <c r="T298" s="64"/>
    </row>
    <row r="299" spans="1:20" x14ac:dyDescent="0.25">
      <c r="A299" s="3"/>
      <c r="B299" s="24" t="s">
        <v>182</v>
      </c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75">
        <f t="shared" si="8"/>
        <v>0</v>
      </c>
      <c r="P299" s="185"/>
      <c r="Q299" s="176"/>
      <c r="R299" s="45"/>
      <c r="S299" s="56"/>
      <c r="T299" s="64"/>
    </row>
    <row r="300" spans="1:20" x14ac:dyDescent="0.25">
      <c r="A300" s="3"/>
      <c r="B300" s="24" t="s">
        <v>182</v>
      </c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75">
        <f t="shared" ref="O300:O301" si="9">SUM(F300:N300)</f>
        <v>0</v>
      </c>
      <c r="P300" s="185"/>
      <c r="Q300" s="292"/>
      <c r="R300" s="45"/>
      <c r="S300" s="56"/>
      <c r="T300" s="64"/>
    </row>
    <row r="301" spans="1:20" x14ac:dyDescent="0.25">
      <c r="A301" s="3"/>
      <c r="B301" s="24" t="s">
        <v>182</v>
      </c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75">
        <f t="shared" si="9"/>
        <v>0</v>
      </c>
      <c r="P301" s="185"/>
      <c r="Q301" s="292"/>
      <c r="R301" s="45"/>
      <c r="S301" s="56"/>
      <c r="T301" s="64"/>
    </row>
    <row r="302" spans="1:20" x14ac:dyDescent="0.25">
      <c r="A302" s="3"/>
      <c r="B302" s="24" t="s">
        <v>182</v>
      </c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75">
        <f t="shared" si="8"/>
        <v>0</v>
      </c>
      <c r="P302" s="185"/>
      <c r="Q302" s="176"/>
      <c r="R302" s="45"/>
      <c r="S302" s="56"/>
      <c r="T302" s="64"/>
    </row>
    <row r="303" spans="1:20" x14ac:dyDescent="0.25">
      <c r="A303" s="3"/>
      <c r="B303" s="24" t="s">
        <v>182</v>
      </c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75">
        <f t="shared" si="8"/>
        <v>0</v>
      </c>
      <c r="P303" s="185"/>
      <c r="Q303" s="176"/>
      <c r="R303" s="45"/>
      <c r="S303" s="56"/>
      <c r="T303" s="64"/>
    </row>
    <row r="304" spans="1:20" x14ac:dyDescent="0.25">
      <c r="A304" s="3"/>
      <c r="B304" s="24" t="s">
        <v>182</v>
      </c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75">
        <f t="shared" si="8"/>
        <v>0</v>
      </c>
      <c r="P304" s="185"/>
      <c r="Q304" s="176"/>
      <c r="R304" s="45"/>
      <c r="S304" s="56"/>
      <c r="T304" s="64"/>
    </row>
    <row r="305" spans="1:20" x14ac:dyDescent="0.25">
      <c r="A305" s="3"/>
      <c r="B305" s="24" t="s">
        <v>182</v>
      </c>
      <c r="C305" s="98" t="s">
        <v>37</v>
      </c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75">
        <f t="shared" si="8"/>
        <v>0</v>
      </c>
      <c r="P305" s="185"/>
      <c r="Q305" s="176"/>
      <c r="R305" s="45"/>
      <c r="S305" s="56"/>
      <c r="T305" s="64"/>
    </row>
    <row r="306" spans="1:20" x14ac:dyDescent="0.25">
      <c r="A306" s="3"/>
      <c r="B306" s="24" t="s">
        <v>182</v>
      </c>
      <c r="C306" s="99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75">
        <f t="shared" si="8"/>
        <v>0</v>
      </c>
      <c r="P306" s="185"/>
      <c r="Q306" s="176"/>
      <c r="R306" s="45"/>
      <c r="S306" s="56"/>
      <c r="T306" s="64"/>
    </row>
    <row r="307" spans="1:20" x14ac:dyDescent="0.25">
      <c r="A307" s="3"/>
      <c r="B307" s="395" t="s">
        <v>181</v>
      </c>
      <c r="C307" s="395"/>
      <c r="D307" s="395"/>
      <c r="E307" s="395"/>
      <c r="F307" s="395"/>
      <c r="G307" s="395"/>
      <c r="H307" s="395"/>
      <c r="I307" s="395"/>
      <c r="J307" s="395"/>
      <c r="K307" s="395"/>
      <c r="L307" s="395"/>
      <c r="M307" s="395"/>
      <c r="N307" s="395"/>
      <c r="O307" s="395"/>
      <c r="P307" s="182">
        <f>SUM(O309:O328)</f>
        <v>0</v>
      </c>
      <c r="Q307" s="183">
        <f>SUM(Q309:Q328)</f>
        <v>0</v>
      </c>
      <c r="R307" s="45"/>
      <c r="S307" s="56"/>
      <c r="T307" s="64"/>
    </row>
    <row r="308" spans="1:20" x14ac:dyDescent="0.25">
      <c r="A308" s="3"/>
      <c r="B308" s="172" t="s">
        <v>0</v>
      </c>
      <c r="C308" s="173" t="s">
        <v>1</v>
      </c>
      <c r="D308" s="173" t="s">
        <v>2</v>
      </c>
      <c r="E308" s="173" t="s">
        <v>28</v>
      </c>
      <c r="F308" s="173" t="s">
        <v>3</v>
      </c>
      <c r="G308" s="173" t="s">
        <v>4</v>
      </c>
      <c r="H308" s="173" t="s">
        <v>5</v>
      </c>
      <c r="I308" s="173" t="s">
        <v>6</v>
      </c>
      <c r="J308" s="173" t="s">
        <v>7</v>
      </c>
      <c r="K308" s="173" t="s">
        <v>8</v>
      </c>
      <c r="L308" s="173" t="s">
        <v>9</v>
      </c>
      <c r="M308" s="173" t="s">
        <v>10</v>
      </c>
      <c r="N308" s="173" t="s">
        <v>11</v>
      </c>
      <c r="O308" s="173" t="s">
        <v>12</v>
      </c>
      <c r="P308" s="174" t="s">
        <v>22</v>
      </c>
      <c r="Q308" s="184" t="s">
        <v>37</v>
      </c>
      <c r="R308" s="45"/>
      <c r="S308" s="56"/>
      <c r="T308" s="64"/>
    </row>
    <row r="309" spans="1:20" x14ac:dyDescent="0.25">
      <c r="A309" s="3"/>
      <c r="B309" s="24" t="s">
        <v>181</v>
      </c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75">
        <f t="shared" si="8"/>
        <v>0</v>
      </c>
      <c r="P309" s="185"/>
      <c r="Q309" s="176"/>
      <c r="R309" s="45"/>
      <c r="S309" s="56"/>
      <c r="T309" s="64"/>
    </row>
    <row r="310" spans="1:20" x14ac:dyDescent="0.25">
      <c r="A310" s="3"/>
      <c r="B310" s="24" t="s">
        <v>181</v>
      </c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75">
        <f t="shared" si="8"/>
        <v>0</v>
      </c>
      <c r="P310" s="185"/>
      <c r="Q310" s="176"/>
      <c r="R310" s="45"/>
      <c r="S310" s="56"/>
      <c r="T310" s="64"/>
    </row>
    <row r="311" spans="1:20" x14ac:dyDescent="0.25">
      <c r="A311" s="3"/>
      <c r="B311" s="24" t="s">
        <v>181</v>
      </c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75">
        <f t="shared" si="8"/>
        <v>0</v>
      </c>
      <c r="P311" s="185"/>
      <c r="Q311" s="176"/>
      <c r="R311" s="45"/>
      <c r="S311" s="56"/>
      <c r="T311" s="64"/>
    </row>
    <row r="312" spans="1:20" x14ac:dyDescent="0.25">
      <c r="A312" s="3"/>
      <c r="B312" s="24" t="s">
        <v>181</v>
      </c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75">
        <f t="shared" si="8"/>
        <v>0</v>
      </c>
      <c r="P312" s="185"/>
      <c r="Q312" s="176"/>
      <c r="R312" s="45"/>
      <c r="S312" s="56"/>
      <c r="T312" s="64"/>
    </row>
    <row r="313" spans="1:20" x14ac:dyDescent="0.25">
      <c r="A313" s="3"/>
      <c r="B313" s="24" t="s">
        <v>181</v>
      </c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75">
        <f t="shared" si="8"/>
        <v>0</v>
      </c>
      <c r="P313" s="185"/>
      <c r="Q313" s="176"/>
      <c r="R313" s="45"/>
      <c r="S313" s="56"/>
      <c r="T313" s="64"/>
    </row>
    <row r="314" spans="1:20" x14ac:dyDescent="0.25">
      <c r="A314" s="3"/>
      <c r="B314" s="24" t="s">
        <v>181</v>
      </c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75">
        <f t="shared" si="8"/>
        <v>0</v>
      </c>
      <c r="P314" s="185"/>
      <c r="Q314" s="176"/>
      <c r="R314" s="45"/>
      <c r="S314" s="56"/>
      <c r="T314" s="64"/>
    </row>
    <row r="315" spans="1:20" x14ac:dyDescent="0.25">
      <c r="A315" s="3"/>
      <c r="B315" s="24" t="s">
        <v>181</v>
      </c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75">
        <f t="shared" si="8"/>
        <v>0</v>
      </c>
      <c r="P315" s="185"/>
      <c r="Q315" s="176"/>
      <c r="R315" s="45"/>
      <c r="S315" s="56"/>
      <c r="T315" s="64"/>
    </row>
    <row r="316" spans="1:20" x14ac:dyDescent="0.25">
      <c r="A316" s="3"/>
      <c r="B316" s="24" t="s">
        <v>181</v>
      </c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75">
        <f t="shared" si="8"/>
        <v>0</v>
      </c>
      <c r="P316" s="185"/>
      <c r="Q316" s="176"/>
      <c r="R316" s="45"/>
      <c r="S316" s="56"/>
      <c r="T316" s="64"/>
    </row>
    <row r="317" spans="1:20" x14ac:dyDescent="0.25">
      <c r="A317" s="3"/>
      <c r="B317" s="24" t="s">
        <v>181</v>
      </c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75">
        <f t="shared" si="8"/>
        <v>0</v>
      </c>
      <c r="P317" s="185"/>
      <c r="Q317" s="176"/>
      <c r="R317" s="45"/>
      <c r="S317" s="56"/>
      <c r="T317" s="64"/>
    </row>
    <row r="318" spans="1:20" x14ac:dyDescent="0.25">
      <c r="A318" s="3"/>
      <c r="B318" s="24" t="s">
        <v>181</v>
      </c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75">
        <f t="shared" si="8"/>
        <v>0</v>
      </c>
      <c r="P318" s="185"/>
      <c r="Q318" s="176"/>
      <c r="R318" s="45"/>
      <c r="S318" s="56"/>
      <c r="T318" s="64"/>
    </row>
    <row r="319" spans="1:20" x14ac:dyDescent="0.25">
      <c r="A319" s="3"/>
      <c r="B319" s="24" t="s">
        <v>181</v>
      </c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75">
        <f t="shared" si="8"/>
        <v>0</v>
      </c>
      <c r="P319" s="185"/>
      <c r="Q319" s="176"/>
      <c r="R319" s="45"/>
      <c r="S319" s="56"/>
      <c r="T319" s="64"/>
    </row>
    <row r="320" spans="1:20" x14ac:dyDescent="0.25">
      <c r="A320" s="3"/>
      <c r="B320" s="24" t="s">
        <v>181</v>
      </c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75">
        <f t="shared" si="8"/>
        <v>0</v>
      </c>
      <c r="P320" s="185"/>
      <c r="Q320" s="176"/>
      <c r="R320" s="45"/>
      <c r="S320" s="56"/>
      <c r="T320" s="64"/>
    </row>
    <row r="321" spans="1:20" x14ac:dyDescent="0.25">
      <c r="A321" s="3"/>
      <c r="B321" s="24" t="s">
        <v>181</v>
      </c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75">
        <f t="shared" si="8"/>
        <v>0</v>
      </c>
      <c r="P321" s="185"/>
      <c r="Q321" s="176"/>
      <c r="R321" s="45"/>
      <c r="S321" s="56"/>
      <c r="T321" s="64"/>
    </row>
    <row r="322" spans="1:20" x14ac:dyDescent="0.25">
      <c r="A322" s="3"/>
      <c r="B322" s="24" t="s">
        <v>181</v>
      </c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75">
        <f t="shared" si="8"/>
        <v>0</v>
      </c>
      <c r="P322" s="185"/>
      <c r="Q322" s="176"/>
      <c r="R322" s="45"/>
      <c r="S322" s="56"/>
      <c r="T322" s="64"/>
    </row>
    <row r="323" spans="1:20" x14ac:dyDescent="0.25">
      <c r="A323" s="3"/>
      <c r="B323" s="24" t="s">
        <v>181</v>
      </c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75">
        <f t="shared" si="8"/>
        <v>0</v>
      </c>
      <c r="P323" s="185"/>
      <c r="Q323" s="176"/>
      <c r="R323" s="45"/>
      <c r="S323" s="56"/>
      <c r="T323" s="64"/>
    </row>
    <row r="324" spans="1:20" x14ac:dyDescent="0.25">
      <c r="A324" s="3"/>
      <c r="B324" s="24" t="s">
        <v>181</v>
      </c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75">
        <f t="shared" si="8"/>
        <v>0</v>
      </c>
      <c r="P324" s="185"/>
      <c r="Q324" s="176"/>
      <c r="R324" s="45"/>
      <c r="S324" s="56"/>
      <c r="T324" s="64"/>
    </row>
    <row r="325" spans="1:20" x14ac:dyDescent="0.25">
      <c r="A325" s="3"/>
      <c r="B325" s="24" t="s">
        <v>181</v>
      </c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75">
        <f t="shared" si="8"/>
        <v>0</v>
      </c>
      <c r="P325" s="185"/>
      <c r="Q325" s="176"/>
      <c r="R325" s="45"/>
      <c r="S325" s="56"/>
      <c r="T325" s="64"/>
    </row>
    <row r="326" spans="1:20" x14ac:dyDescent="0.25">
      <c r="A326" s="3"/>
      <c r="B326" s="24" t="s">
        <v>181</v>
      </c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75">
        <f t="shared" si="8"/>
        <v>0</v>
      </c>
      <c r="P326" s="185"/>
      <c r="Q326" s="176"/>
      <c r="R326" s="45"/>
      <c r="S326" s="56"/>
      <c r="T326" s="64"/>
    </row>
    <row r="327" spans="1:20" x14ac:dyDescent="0.25">
      <c r="A327" s="3"/>
      <c r="B327" s="24" t="s">
        <v>181</v>
      </c>
      <c r="C327" s="98" t="s">
        <v>37</v>
      </c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75">
        <f t="shared" si="8"/>
        <v>0</v>
      </c>
      <c r="P327" s="185"/>
      <c r="Q327" s="176"/>
      <c r="R327" s="45"/>
      <c r="S327" s="56"/>
      <c r="T327" s="64"/>
    </row>
    <row r="328" spans="1:20" x14ac:dyDescent="0.25">
      <c r="A328" s="3"/>
      <c r="B328" s="24" t="s">
        <v>181</v>
      </c>
      <c r="C328" s="99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75">
        <f t="shared" si="8"/>
        <v>0</v>
      </c>
      <c r="P328" s="185"/>
      <c r="Q328" s="176"/>
      <c r="R328" s="45"/>
      <c r="S328" s="56"/>
      <c r="T328" s="64"/>
    </row>
    <row r="329" spans="1:20" x14ac:dyDescent="0.25">
      <c r="A329" s="3"/>
      <c r="B329" s="395" t="s">
        <v>129</v>
      </c>
      <c r="C329" s="395"/>
      <c r="D329" s="395"/>
      <c r="E329" s="395"/>
      <c r="F329" s="395"/>
      <c r="G329" s="395"/>
      <c r="H329" s="395"/>
      <c r="I329" s="395"/>
      <c r="J329" s="395"/>
      <c r="K329" s="395"/>
      <c r="L329" s="395"/>
      <c r="M329" s="395"/>
      <c r="N329" s="395"/>
      <c r="O329" s="395"/>
      <c r="P329" s="182">
        <f>SUM(O331:O349)</f>
        <v>0</v>
      </c>
      <c r="Q329" s="183">
        <f>SUM(Q331:Q351)</f>
        <v>0</v>
      </c>
      <c r="R329" s="45"/>
      <c r="S329" s="56"/>
      <c r="T329" s="64"/>
    </row>
    <row r="330" spans="1:20" x14ac:dyDescent="0.25">
      <c r="A330" s="3"/>
      <c r="B330" s="172" t="s">
        <v>0</v>
      </c>
      <c r="C330" s="173" t="s">
        <v>1</v>
      </c>
      <c r="D330" s="173" t="s">
        <v>2</v>
      </c>
      <c r="E330" s="173" t="s">
        <v>28</v>
      </c>
      <c r="F330" s="173" t="s">
        <v>3</v>
      </c>
      <c r="G330" s="173" t="s">
        <v>4</v>
      </c>
      <c r="H330" s="173" t="s">
        <v>5</v>
      </c>
      <c r="I330" s="173" t="s">
        <v>6</v>
      </c>
      <c r="J330" s="173" t="s">
        <v>7</v>
      </c>
      <c r="K330" s="173" t="s">
        <v>8</v>
      </c>
      <c r="L330" s="173" t="s">
        <v>9</v>
      </c>
      <c r="M330" s="173" t="s">
        <v>10</v>
      </c>
      <c r="N330" s="173" t="s">
        <v>11</v>
      </c>
      <c r="O330" s="173" t="s">
        <v>12</v>
      </c>
      <c r="P330" s="174" t="s">
        <v>22</v>
      </c>
      <c r="Q330" s="184" t="s">
        <v>37</v>
      </c>
      <c r="R330" s="45"/>
      <c r="S330" s="56"/>
      <c r="T330" s="64"/>
    </row>
    <row r="331" spans="1:20" x14ac:dyDescent="0.25">
      <c r="A331" s="3"/>
      <c r="B331" s="322" t="s">
        <v>129</v>
      </c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75">
        <f t="shared" si="8"/>
        <v>0</v>
      </c>
      <c r="P331" s="185"/>
      <c r="Q331" s="176"/>
      <c r="R331" s="45"/>
      <c r="S331" s="56"/>
      <c r="T331" s="64"/>
    </row>
    <row r="332" spans="1:20" x14ac:dyDescent="0.25">
      <c r="A332" s="3"/>
      <c r="B332" s="322" t="s">
        <v>129</v>
      </c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75">
        <f t="shared" si="8"/>
        <v>0</v>
      </c>
      <c r="P332" s="185"/>
      <c r="Q332" s="176"/>
      <c r="R332" s="45"/>
      <c r="S332" s="56"/>
      <c r="T332" s="64"/>
    </row>
    <row r="333" spans="1:20" x14ac:dyDescent="0.25">
      <c r="A333" s="3"/>
      <c r="B333" s="322" t="s">
        <v>129</v>
      </c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75">
        <f t="shared" si="8"/>
        <v>0</v>
      </c>
      <c r="P333" s="185"/>
      <c r="Q333" s="176"/>
      <c r="R333" s="45"/>
      <c r="S333" s="56"/>
      <c r="T333" s="64"/>
    </row>
    <row r="334" spans="1:20" x14ac:dyDescent="0.25">
      <c r="A334" s="3"/>
      <c r="B334" s="322" t="s">
        <v>129</v>
      </c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75">
        <f t="shared" si="8"/>
        <v>0</v>
      </c>
      <c r="P334" s="185"/>
      <c r="Q334" s="176"/>
      <c r="R334" s="45"/>
      <c r="S334" s="56"/>
      <c r="T334" s="64"/>
    </row>
    <row r="335" spans="1:20" x14ac:dyDescent="0.25">
      <c r="A335" s="3"/>
      <c r="B335" s="322" t="s">
        <v>129</v>
      </c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75">
        <f t="shared" si="8"/>
        <v>0</v>
      </c>
      <c r="P335" s="185"/>
      <c r="Q335" s="176"/>
      <c r="R335" s="45"/>
      <c r="S335" s="56"/>
      <c r="T335" s="64"/>
    </row>
    <row r="336" spans="1:20" x14ac:dyDescent="0.25">
      <c r="A336" s="3"/>
      <c r="B336" s="322" t="s">
        <v>129</v>
      </c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75">
        <f t="shared" si="8"/>
        <v>0</v>
      </c>
      <c r="P336" s="185"/>
      <c r="Q336" s="176"/>
      <c r="R336" s="45"/>
      <c r="S336" s="56"/>
      <c r="T336" s="64"/>
    </row>
    <row r="337" spans="1:20" x14ac:dyDescent="0.25">
      <c r="A337" s="3"/>
      <c r="B337" s="322" t="s">
        <v>129</v>
      </c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75">
        <f t="shared" si="8"/>
        <v>0</v>
      </c>
      <c r="P337" s="185"/>
      <c r="Q337" s="176"/>
      <c r="R337" s="45"/>
      <c r="S337" s="56"/>
      <c r="T337" s="64"/>
    </row>
    <row r="338" spans="1:20" x14ac:dyDescent="0.25">
      <c r="A338" s="3"/>
      <c r="B338" s="322" t="s">
        <v>129</v>
      </c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75">
        <f t="shared" si="8"/>
        <v>0</v>
      </c>
      <c r="P338" s="185"/>
      <c r="Q338" s="176"/>
      <c r="R338" s="45"/>
      <c r="S338" s="56"/>
      <c r="T338" s="64"/>
    </row>
    <row r="339" spans="1:20" x14ac:dyDescent="0.25">
      <c r="A339" s="3"/>
      <c r="B339" s="322" t="s">
        <v>129</v>
      </c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75">
        <f t="shared" si="8"/>
        <v>0</v>
      </c>
      <c r="P339" s="185"/>
      <c r="Q339" s="176"/>
      <c r="R339" s="45"/>
      <c r="S339" s="56"/>
      <c r="T339" s="64"/>
    </row>
    <row r="340" spans="1:20" x14ac:dyDescent="0.25">
      <c r="A340" s="3"/>
      <c r="B340" s="322" t="s">
        <v>129</v>
      </c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75">
        <f t="shared" si="8"/>
        <v>0</v>
      </c>
      <c r="P340" s="185"/>
      <c r="Q340" s="176"/>
      <c r="R340" s="45"/>
      <c r="S340" s="56"/>
      <c r="T340" s="64"/>
    </row>
    <row r="341" spans="1:20" x14ac:dyDescent="0.25">
      <c r="A341" s="3"/>
      <c r="B341" s="322" t="s">
        <v>129</v>
      </c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75">
        <f t="shared" si="8"/>
        <v>0</v>
      </c>
      <c r="P341" s="185"/>
      <c r="Q341" s="176"/>
      <c r="R341" s="45"/>
      <c r="S341" s="56"/>
      <c r="T341" s="64"/>
    </row>
    <row r="342" spans="1:20" x14ac:dyDescent="0.25">
      <c r="A342" s="3"/>
      <c r="B342" s="322" t="s">
        <v>129</v>
      </c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75">
        <f t="shared" si="8"/>
        <v>0</v>
      </c>
      <c r="P342" s="185"/>
      <c r="Q342" s="176"/>
      <c r="R342" s="45"/>
      <c r="S342" s="56"/>
      <c r="T342" s="64"/>
    </row>
    <row r="343" spans="1:20" x14ac:dyDescent="0.25">
      <c r="A343" s="3"/>
      <c r="B343" s="322" t="s">
        <v>129</v>
      </c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75">
        <f t="shared" si="8"/>
        <v>0</v>
      </c>
      <c r="P343" s="185"/>
      <c r="Q343" s="176"/>
      <c r="R343" s="45"/>
      <c r="S343" s="56"/>
      <c r="T343" s="64"/>
    </row>
    <row r="344" spans="1:20" x14ac:dyDescent="0.25">
      <c r="A344" s="3"/>
      <c r="B344" s="322" t="s">
        <v>129</v>
      </c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75">
        <f t="shared" si="8"/>
        <v>0</v>
      </c>
      <c r="P344" s="185"/>
      <c r="Q344" s="176"/>
      <c r="R344" s="45"/>
      <c r="S344" s="56"/>
      <c r="T344" s="64"/>
    </row>
    <row r="345" spans="1:20" x14ac:dyDescent="0.25">
      <c r="A345" s="3"/>
      <c r="B345" s="322" t="s">
        <v>129</v>
      </c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75">
        <f t="shared" si="8"/>
        <v>0</v>
      </c>
      <c r="P345" s="185"/>
      <c r="Q345" s="176"/>
      <c r="R345" s="45"/>
      <c r="S345" s="56"/>
      <c r="T345" s="64"/>
    </row>
    <row r="346" spans="1:20" x14ac:dyDescent="0.25">
      <c r="A346" s="3"/>
      <c r="B346" s="322" t="s">
        <v>129</v>
      </c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75">
        <f t="shared" si="8"/>
        <v>0</v>
      </c>
      <c r="P346" s="185"/>
      <c r="Q346" s="176"/>
      <c r="R346" s="45"/>
      <c r="S346" s="56"/>
      <c r="T346" s="64"/>
    </row>
    <row r="347" spans="1:20" x14ac:dyDescent="0.25">
      <c r="A347" s="3"/>
      <c r="B347" s="322" t="s">
        <v>129</v>
      </c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75">
        <f t="shared" si="8"/>
        <v>0</v>
      </c>
      <c r="P347" s="185"/>
      <c r="Q347" s="176"/>
      <c r="R347" s="45"/>
      <c r="S347" s="56"/>
      <c r="T347" s="64"/>
    </row>
    <row r="348" spans="1:20" x14ac:dyDescent="0.25">
      <c r="A348" s="3"/>
      <c r="B348" s="322" t="s">
        <v>129</v>
      </c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75">
        <f t="shared" si="8"/>
        <v>0</v>
      </c>
      <c r="P348" s="185"/>
      <c r="Q348" s="176"/>
      <c r="R348" s="45"/>
      <c r="S348" s="56"/>
      <c r="T348" s="64"/>
    </row>
    <row r="349" spans="1:20" x14ac:dyDescent="0.25">
      <c r="A349" s="3"/>
      <c r="B349" s="322" t="s">
        <v>129</v>
      </c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75">
        <f t="shared" si="8"/>
        <v>0</v>
      </c>
      <c r="P349" s="185"/>
      <c r="Q349" s="176"/>
      <c r="R349" s="45"/>
      <c r="S349" s="56"/>
      <c r="T349" s="64"/>
    </row>
    <row r="350" spans="1:20" x14ac:dyDescent="0.25">
      <c r="A350" s="3"/>
      <c r="B350" s="322" t="s">
        <v>129</v>
      </c>
      <c r="C350" s="98" t="s">
        <v>37</v>
      </c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75">
        <f t="shared" si="8"/>
        <v>0</v>
      </c>
      <c r="P350" s="185"/>
      <c r="Q350" s="176"/>
      <c r="R350" s="45"/>
      <c r="S350" s="56"/>
      <c r="T350" s="64"/>
    </row>
    <row r="351" spans="1:20" x14ac:dyDescent="0.25">
      <c r="A351" s="3"/>
      <c r="B351" s="322" t="s">
        <v>129</v>
      </c>
      <c r="C351" s="99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75">
        <f t="shared" si="8"/>
        <v>0</v>
      </c>
      <c r="P351" s="185"/>
      <c r="Q351" s="176"/>
      <c r="R351" s="45"/>
      <c r="S351" s="56"/>
      <c r="T351" s="64"/>
    </row>
    <row r="352" spans="1:20" x14ac:dyDescent="0.25">
      <c r="A352" s="3"/>
      <c r="B352" s="395" t="s">
        <v>186</v>
      </c>
      <c r="C352" s="395"/>
      <c r="D352" s="395"/>
      <c r="E352" s="395"/>
      <c r="F352" s="395"/>
      <c r="G352" s="395"/>
      <c r="H352" s="395"/>
      <c r="I352" s="395"/>
      <c r="J352" s="395"/>
      <c r="K352" s="395"/>
      <c r="L352" s="395"/>
      <c r="M352" s="395"/>
      <c r="N352" s="395"/>
      <c r="O352" s="395"/>
      <c r="P352" s="182">
        <f>SUM(O354:O372)</f>
        <v>0</v>
      </c>
      <c r="Q352" s="183">
        <f>SUM(Q354:Q372)</f>
        <v>0</v>
      </c>
      <c r="R352" s="45"/>
      <c r="S352" s="56"/>
      <c r="T352" s="64"/>
    </row>
    <row r="353" spans="1:20" x14ac:dyDescent="0.25">
      <c r="A353" s="3"/>
      <c r="B353" s="172" t="s">
        <v>0</v>
      </c>
      <c r="C353" s="173" t="s">
        <v>1</v>
      </c>
      <c r="D353" s="173" t="s">
        <v>2</v>
      </c>
      <c r="E353" s="173" t="s">
        <v>28</v>
      </c>
      <c r="F353" s="173" t="s">
        <v>3</v>
      </c>
      <c r="G353" s="173" t="s">
        <v>4</v>
      </c>
      <c r="H353" s="173" t="s">
        <v>5</v>
      </c>
      <c r="I353" s="173" t="s">
        <v>6</v>
      </c>
      <c r="J353" s="173" t="s">
        <v>7</v>
      </c>
      <c r="K353" s="173" t="s">
        <v>8</v>
      </c>
      <c r="L353" s="173" t="s">
        <v>9</v>
      </c>
      <c r="M353" s="173" t="s">
        <v>10</v>
      </c>
      <c r="N353" s="173" t="s">
        <v>11</v>
      </c>
      <c r="O353" s="173" t="s">
        <v>12</v>
      </c>
      <c r="P353" s="174" t="s">
        <v>22</v>
      </c>
      <c r="Q353" s="184" t="s">
        <v>37</v>
      </c>
      <c r="R353" s="45"/>
      <c r="S353" s="56"/>
      <c r="T353" s="64"/>
    </row>
    <row r="354" spans="1:20" x14ac:dyDescent="0.25">
      <c r="A354" s="3"/>
      <c r="B354" s="322" t="s">
        <v>186</v>
      </c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75">
        <f t="shared" ref="O354:O417" si="10">SUM(F354:N354)</f>
        <v>0</v>
      </c>
      <c r="P354" s="185"/>
      <c r="Q354" s="176"/>
      <c r="R354" s="45"/>
      <c r="S354" s="56"/>
      <c r="T354" s="64"/>
    </row>
    <row r="355" spans="1:20" x14ac:dyDescent="0.25">
      <c r="A355" s="3"/>
      <c r="B355" s="322" t="s">
        <v>186</v>
      </c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75">
        <f t="shared" si="10"/>
        <v>0</v>
      </c>
      <c r="P355" s="185"/>
      <c r="Q355" s="176"/>
      <c r="R355" s="45"/>
      <c r="S355" s="56"/>
      <c r="T355" s="64"/>
    </row>
    <row r="356" spans="1:20" x14ac:dyDescent="0.25">
      <c r="A356" s="3"/>
      <c r="B356" s="322" t="s">
        <v>186</v>
      </c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75">
        <f t="shared" si="10"/>
        <v>0</v>
      </c>
      <c r="P356" s="185"/>
      <c r="Q356" s="176"/>
      <c r="R356" s="45"/>
      <c r="S356" s="56"/>
      <c r="T356" s="64"/>
    </row>
    <row r="357" spans="1:20" x14ac:dyDescent="0.25">
      <c r="A357" s="3"/>
      <c r="B357" s="322" t="s">
        <v>186</v>
      </c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75">
        <f t="shared" si="10"/>
        <v>0</v>
      </c>
      <c r="P357" s="185"/>
      <c r="Q357" s="176"/>
      <c r="R357" s="45"/>
      <c r="S357" s="56"/>
      <c r="T357" s="64"/>
    </row>
    <row r="358" spans="1:20" x14ac:dyDescent="0.25">
      <c r="A358" s="3"/>
      <c r="B358" s="322" t="s">
        <v>186</v>
      </c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75">
        <f t="shared" si="10"/>
        <v>0</v>
      </c>
      <c r="P358" s="185"/>
      <c r="Q358" s="176"/>
      <c r="R358" s="45"/>
      <c r="S358" s="56"/>
      <c r="T358" s="64"/>
    </row>
    <row r="359" spans="1:20" x14ac:dyDescent="0.25">
      <c r="A359" s="3"/>
      <c r="B359" s="322" t="s">
        <v>186</v>
      </c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75">
        <f t="shared" si="10"/>
        <v>0</v>
      </c>
      <c r="P359" s="185"/>
      <c r="Q359" s="176"/>
      <c r="R359" s="45"/>
      <c r="S359" s="56"/>
      <c r="T359" s="64"/>
    </row>
    <row r="360" spans="1:20" x14ac:dyDescent="0.25">
      <c r="A360" s="3"/>
      <c r="B360" s="322" t="s">
        <v>186</v>
      </c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75">
        <f t="shared" si="10"/>
        <v>0</v>
      </c>
      <c r="P360" s="185"/>
      <c r="Q360" s="176"/>
      <c r="R360" s="45"/>
      <c r="S360" s="56"/>
      <c r="T360" s="64"/>
    </row>
    <row r="361" spans="1:20" x14ac:dyDescent="0.25">
      <c r="A361" s="3"/>
      <c r="B361" s="322" t="s">
        <v>186</v>
      </c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75">
        <f t="shared" si="10"/>
        <v>0</v>
      </c>
      <c r="P361" s="185"/>
      <c r="Q361" s="176"/>
      <c r="R361" s="45"/>
      <c r="S361" s="56"/>
      <c r="T361" s="64"/>
    </row>
    <row r="362" spans="1:20" x14ac:dyDescent="0.25">
      <c r="A362" s="3"/>
      <c r="B362" s="322" t="s">
        <v>186</v>
      </c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75">
        <f t="shared" si="10"/>
        <v>0</v>
      </c>
      <c r="P362" s="185"/>
      <c r="Q362" s="176"/>
      <c r="R362" s="45"/>
      <c r="S362" s="56"/>
      <c r="T362" s="64"/>
    </row>
    <row r="363" spans="1:20" x14ac:dyDescent="0.25">
      <c r="A363" s="3"/>
      <c r="B363" s="322" t="s">
        <v>186</v>
      </c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75">
        <f t="shared" si="10"/>
        <v>0</v>
      </c>
      <c r="P363" s="185"/>
      <c r="Q363" s="176"/>
      <c r="R363" s="45"/>
      <c r="S363" s="56"/>
      <c r="T363" s="64"/>
    </row>
    <row r="364" spans="1:20" x14ac:dyDescent="0.25">
      <c r="A364" s="3"/>
      <c r="B364" s="322" t="s">
        <v>186</v>
      </c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75">
        <f t="shared" si="10"/>
        <v>0</v>
      </c>
      <c r="P364" s="185"/>
      <c r="Q364" s="176"/>
      <c r="R364" s="45"/>
      <c r="S364" s="56"/>
      <c r="T364" s="64"/>
    </row>
    <row r="365" spans="1:20" x14ac:dyDescent="0.25">
      <c r="A365" s="3"/>
      <c r="B365" s="322" t="s">
        <v>186</v>
      </c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75">
        <f t="shared" si="10"/>
        <v>0</v>
      </c>
      <c r="P365" s="185"/>
      <c r="Q365" s="176"/>
      <c r="R365" s="45"/>
      <c r="S365" s="56"/>
      <c r="T365" s="64"/>
    </row>
    <row r="366" spans="1:20" x14ac:dyDescent="0.25">
      <c r="A366" s="3"/>
      <c r="B366" s="322" t="s">
        <v>186</v>
      </c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75">
        <f t="shared" si="10"/>
        <v>0</v>
      </c>
      <c r="P366" s="185"/>
      <c r="Q366" s="176"/>
      <c r="R366" s="45"/>
      <c r="S366" s="56"/>
      <c r="T366" s="64"/>
    </row>
    <row r="367" spans="1:20" x14ac:dyDescent="0.25">
      <c r="A367" s="3"/>
      <c r="B367" s="322" t="s">
        <v>186</v>
      </c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75">
        <f t="shared" si="10"/>
        <v>0</v>
      </c>
      <c r="P367" s="185"/>
      <c r="Q367" s="176"/>
      <c r="R367" s="45"/>
      <c r="S367" s="56"/>
      <c r="T367" s="64"/>
    </row>
    <row r="368" spans="1:20" x14ac:dyDescent="0.25">
      <c r="A368" s="3"/>
      <c r="B368" s="322" t="s">
        <v>186</v>
      </c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75">
        <f t="shared" si="10"/>
        <v>0</v>
      </c>
      <c r="P368" s="185"/>
      <c r="Q368" s="176"/>
      <c r="R368" s="45"/>
      <c r="S368" s="56"/>
      <c r="T368" s="64"/>
    </row>
    <row r="369" spans="1:20" x14ac:dyDescent="0.25">
      <c r="A369" s="3"/>
      <c r="B369" s="322" t="s">
        <v>186</v>
      </c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75">
        <f t="shared" si="10"/>
        <v>0</v>
      </c>
      <c r="P369" s="185"/>
      <c r="Q369" s="176"/>
      <c r="R369" s="45"/>
      <c r="S369" s="56"/>
      <c r="T369" s="64"/>
    </row>
    <row r="370" spans="1:20" x14ac:dyDescent="0.25">
      <c r="A370" s="3"/>
      <c r="B370" s="322" t="s">
        <v>186</v>
      </c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75">
        <f t="shared" si="10"/>
        <v>0</v>
      </c>
      <c r="P370" s="185"/>
      <c r="Q370" s="176"/>
      <c r="R370" s="45"/>
      <c r="S370" s="56"/>
      <c r="T370" s="64"/>
    </row>
    <row r="371" spans="1:20" x14ac:dyDescent="0.25">
      <c r="A371" s="3"/>
      <c r="B371" s="322" t="s">
        <v>186</v>
      </c>
      <c r="C371" s="98" t="s">
        <v>37</v>
      </c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75">
        <f t="shared" si="10"/>
        <v>0</v>
      </c>
      <c r="P371" s="185"/>
      <c r="Q371" s="176"/>
      <c r="R371" s="45"/>
      <c r="S371" s="56"/>
      <c r="T371" s="64"/>
    </row>
    <row r="372" spans="1:20" x14ac:dyDescent="0.25">
      <c r="A372" s="3"/>
      <c r="B372" s="322" t="s">
        <v>186</v>
      </c>
      <c r="C372" s="99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75">
        <f t="shared" si="10"/>
        <v>0</v>
      </c>
      <c r="P372" s="185"/>
      <c r="Q372" s="176"/>
      <c r="R372" s="45"/>
      <c r="S372" s="56"/>
      <c r="T372" s="64"/>
    </row>
    <row r="373" spans="1:20" x14ac:dyDescent="0.25">
      <c r="A373" s="3"/>
      <c r="B373" s="395" t="s">
        <v>131</v>
      </c>
      <c r="C373" s="395"/>
      <c r="D373" s="395"/>
      <c r="E373" s="395"/>
      <c r="F373" s="395"/>
      <c r="G373" s="395"/>
      <c r="H373" s="395"/>
      <c r="I373" s="395"/>
      <c r="J373" s="395"/>
      <c r="K373" s="395"/>
      <c r="L373" s="395"/>
      <c r="M373" s="395"/>
      <c r="N373" s="395"/>
      <c r="O373" s="395"/>
      <c r="P373" s="182">
        <f>SUM(O375:O393)</f>
        <v>0</v>
      </c>
      <c r="Q373" s="183">
        <f>SUM(Q375:Q393)</f>
        <v>0</v>
      </c>
      <c r="R373" s="45"/>
      <c r="S373" s="56"/>
      <c r="T373" s="64"/>
    </row>
    <row r="374" spans="1:20" x14ac:dyDescent="0.25">
      <c r="A374" s="3"/>
      <c r="B374" s="172" t="s">
        <v>0</v>
      </c>
      <c r="C374" s="173" t="s">
        <v>1</v>
      </c>
      <c r="D374" s="173" t="s">
        <v>2</v>
      </c>
      <c r="E374" s="173" t="s">
        <v>28</v>
      </c>
      <c r="F374" s="173" t="s">
        <v>3</v>
      </c>
      <c r="G374" s="173" t="s">
        <v>4</v>
      </c>
      <c r="H374" s="173" t="s">
        <v>5</v>
      </c>
      <c r="I374" s="173" t="s">
        <v>6</v>
      </c>
      <c r="J374" s="173" t="s">
        <v>7</v>
      </c>
      <c r="K374" s="173" t="s">
        <v>8</v>
      </c>
      <c r="L374" s="173" t="s">
        <v>9</v>
      </c>
      <c r="M374" s="173" t="s">
        <v>10</v>
      </c>
      <c r="N374" s="173" t="s">
        <v>11</v>
      </c>
      <c r="O374" s="173" t="s">
        <v>12</v>
      </c>
      <c r="P374" s="174" t="s">
        <v>22</v>
      </c>
      <c r="Q374" s="184" t="s">
        <v>37</v>
      </c>
      <c r="R374" s="45"/>
      <c r="S374" s="56"/>
      <c r="T374" s="64"/>
    </row>
    <row r="375" spans="1:20" x14ac:dyDescent="0.25">
      <c r="A375" s="3"/>
      <c r="B375" s="322" t="s">
        <v>131</v>
      </c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75">
        <f t="shared" si="10"/>
        <v>0</v>
      </c>
      <c r="P375" s="185"/>
      <c r="Q375" s="176"/>
      <c r="R375" s="45"/>
      <c r="S375" s="56"/>
      <c r="T375" s="64"/>
    </row>
    <row r="376" spans="1:20" x14ac:dyDescent="0.25">
      <c r="A376" s="3"/>
      <c r="B376" s="322" t="s">
        <v>131</v>
      </c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75">
        <f t="shared" si="10"/>
        <v>0</v>
      </c>
      <c r="P376" s="185"/>
      <c r="Q376" s="176"/>
      <c r="R376" s="45"/>
      <c r="S376" s="56"/>
      <c r="T376" s="64"/>
    </row>
    <row r="377" spans="1:20" x14ac:dyDescent="0.25">
      <c r="A377" s="3"/>
      <c r="B377" s="322" t="s">
        <v>131</v>
      </c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75">
        <f t="shared" si="10"/>
        <v>0</v>
      </c>
      <c r="P377" s="185"/>
      <c r="Q377" s="176"/>
      <c r="R377" s="45"/>
      <c r="S377" s="56"/>
      <c r="T377" s="64"/>
    </row>
    <row r="378" spans="1:20" x14ac:dyDescent="0.25">
      <c r="A378" s="3"/>
      <c r="B378" s="322" t="s">
        <v>131</v>
      </c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75">
        <f t="shared" si="10"/>
        <v>0</v>
      </c>
      <c r="P378" s="185"/>
      <c r="Q378" s="176"/>
      <c r="R378" s="45"/>
      <c r="S378" s="56"/>
      <c r="T378" s="64"/>
    </row>
    <row r="379" spans="1:20" x14ac:dyDescent="0.25">
      <c r="A379" s="3"/>
      <c r="B379" s="322" t="s">
        <v>131</v>
      </c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75">
        <f t="shared" si="10"/>
        <v>0</v>
      </c>
      <c r="P379" s="185"/>
      <c r="Q379" s="176"/>
      <c r="R379" s="45"/>
      <c r="S379" s="56"/>
      <c r="T379" s="64"/>
    </row>
    <row r="380" spans="1:20" x14ac:dyDescent="0.25">
      <c r="A380" s="3"/>
      <c r="B380" s="322" t="s">
        <v>131</v>
      </c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75">
        <f t="shared" si="10"/>
        <v>0</v>
      </c>
      <c r="P380" s="185"/>
      <c r="Q380" s="176"/>
      <c r="R380" s="45"/>
      <c r="S380" s="56"/>
      <c r="T380" s="64"/>
    </row>
    <row r="381" spans="1:20" x14ac:dyDescent="0.25">
      <c r="A381" s="3"/>
      <c r="B381" s="322" t="s">
        <v>131</v>
      </c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75">
        <f t="shared" si="10"/>
        <v>0</v>
      </c>
      <c r="P381" s="185"/>
      <c r="Q381" s="176"/>
      <c r="R381" s="45"/>
      <c r="S381" s="56"/>
      <c r="T381" s="64"/>
    </row>
    <row r="382" spans="1:20" x14ac:dyDescent="0.25">
      <c r="A382" s="3"/>
      <c r="B382" s="322" t="s">
        <v>131</v>
      </c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75">
        <f t="shared" si="10"/>
        <v>0</v>
      </c>
      <c r="P382" s="185"/>
      <c r="Q382" s="176"/>
      <c r="R382" s="45"/>
      <c r="S382" s="56"/>
      <c r="T382" s="64"/>
    </row>
    <row r="383" spans="1:20" x14ac:dyDescent="0.25">
      <c r="A383" s="3"/>
      <c r="B383" s="322" t="s">
        <v>131</v>
      </c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75">
        <f t="shared" si="10"/>
        <v>0</v>
      </c>
      <c r="P383" s="185"/>
      <c r="Q383" s="176"/>
      <c r="R383" s="45"/>
      <c r="S383" s="56"/>
      <c r="T383" s="64"/>
    </row>
    <row r="384" spans="1:20" x14ac:dyDescent="0.25">
      <c r="A384" s="3"/>
      <c r="B384" s="322" t="s">
        <v>131</v>
      </c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75">
        <f t="shared" si="10"/>
        <v>0</v>
      </c>
      <c r="P384" s="185"/>
      <c r="Q384" s="176"/>
      <c r="R384" s="45"/>
      <c r="S384" s="56"/>
      <c r="T384" s="64"/>
    </row>
    <row r="385" spans="1:20" x14ac:dyDescent="0.25">
      <c r="A385" s="3"/>
      <c r="B385" s="322" t="s">
        <v>131</v>
      </c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75">
        <f t="shared" si="10"/>
        <v>0</v>
      </c>
      <c r="P385" s="185"/>
      <c r="Q385" s="176"/>
      <c r="R385" s="45"/>
      <c r="S385" s="56"/>
      <c r="T385" s="64"/>
    </row>
    <row r="386" spans="1:20" x14ac:dyDescent="0.25">
      <c r="A386" s="3"/>
      <c r="B386" s="322" t="s">
        <v>131</v>
      </c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75">
        <f t="shared" si="10"/>
        <v>0</v>
      </c>
      <c r="P386" s="185"/>
      <c r="Q386" s="176"/>
      <c r="R386" s="45"/>
      <c r="S386" s="56"/>
      <c r="T386" s="64"/>
    </row>
    <row r="387" spans="1:20" x14ac:dyDescent="0.25">
      <c r="A387" s="3"/>
      <c r="B387" s="322" t="s">
        <v>131</v>
      </c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75">
        <f t="shared" si="10"/>
        <v>0</v>
      </c>
      <c r="P387" s="185"/>
      <c r="Q387" s="176"/>
      <c r="R387" s="45"/>
      <c r="S387" s="56"/>
      <c r="T387" s="64"/>
    </row>
    <row r="388" spans="1:20" x14ac:dyDescent="0.25">
      <c r="A388" s="3"/>
      <c r="B388" s="322" t="s">
        <v>131</v>
      </c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75">
        <f t="shared" si="10"/>
        <v>0</v>
      </c>
      <c r="P388" s="185"/>
      <c r="Q388" s="176"/>
      <c r="R388" s="45"/>
      <c r="S388" s="56"/>
      <c r="T388" s="64"/>
    </row>
    <row r="389" spans="1:20" x14ac:dyDescent="0.25">
      <c r="A389" s="3"/>
      <c r="B389" s="322" t="s">
        <v>131</v>
      </c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75">
        <f t="shared" si="10"/>
        <v>0</v>
      </c>
      <c r="P389" s="185"/>
      <c r="Q389" s="176"/>
      <c r="R389" s="45"/>
      <c r="S389" s="56"/>
      <c r="T389" s="64"/>
    </row>
    <row r="390" spans="1:20" x14ac:dyDescent="0.25">
      <c r="A390" s="3"/>
      <c r="B390" s="322" t="s">
        <v>131</v>
      </c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75">
        <f t="shared" si="10"/>
        <v>0</v>
      </c>
      <c r="P390" s="185"/>
      <c r="Q390" s="176"/>
      <c r="R390" s="45"/>
      <c r="S390" s="56"/>
      <c r="T390" s="64"/>
    </row>
    <row r="391" spans="1:20" x14ac:dyDescent="0.25">
      <c r="A391" s="3"/>
      <c r="B391" s="322" t="s">
        <v>131</v>
      </c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75">
        <f t="shared" si="10"/>
        <v>0</v>
      </c>
      <c r="P391" s="185"/>
      <c r="Q391" s="176"/>
      <c r="R391" s="45"/>
      <c r="S391" s="56"/>
      <c r="T391" s="64"/>
    </row>
    <row r="392" spans="1:20" x14ac:dyDescent="0.25">
      <c r="A392" s="3"/>
      <c r="B392" s="322" t="s">
        <v>131</v>
      </c>
      <c r="C392" s="98" t="s">
        <v>37</v>
      </c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75">
        <f t="shared" si="10"/>
        <v>0</v>
      </c>
      <c r="P392" s="185"/>
      <c r="Q392" s="176"/>
      <c r="R392" s="45"/>
      <c r="S392" s="56"/>
      <c r="T392" s="64"/>
    </row>
    <row r="393" spans="1:20" x14ac:dyDescent="0.25">
      <c r="A393" s="3"/>
      <c r="B393" s="322" t="s">
        <v>131</v>
      </c>
      <c r="C393" s="99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75">
        <f t="shared" si="10"/>
        <v>0</v>
      </c>
      <c r="P393" s="185"/>
      <c r="Q393" s="176"/>
      <c r="R393" s="45"/>
      <c r="S393" s="56"/>
      <c r="T393" s="64"/>
    </row>
    <row r="394" spans="1:20" x14ac:dyDescent="0.25">
      <c r="A394" s="3"/>
      <c r="B394" s="395" t="s">
        <v>132</v>
      </c>
      <c r="C394" s="395"/>
      <c r="D394" s="395"/>
      <c r="E394" s="395"/>
      <c r="F394" s="395"/>
      <c r="G394" s="395"/>
      <c r="H394" s="395"/>
      <c r="I394" s="395"/>
      <c r="J394" s="395"/>
      <c r="K394" s="395"/>
      <c r="L394" s="395"/>
      <c r="M394" s="395"/>
      <c r="N394" s="395"/>
      <c r="O394" s="395"/>
      <c r="P394" s="182">
        <f>SUM(O396:O409)</f>
        <v>0</v>
      </c>
      <c r="Q394" s="183">
        <f>SUM(Q396:Q409)</f>
        <v>0</v>
      </c>
      <c r="R394" s="45"/>
      <c r="S394" s="56"/>
      <c r="T394" s="64"/>
    </row>
    <row r="395" spans="1:20" x14ac:dyDescent="0.25">
      <c r="A395" s="3"/>
      <c r="B395" s="172" t="s">
        <v>0</v>
      </c>
      <c r="C395" s="173" t="s">
        <v>1</v>
      </c>
      <c r="D395" s="173" t="s">
        <v>2</v>
      </c>
      <c r="E395" s="173" t="s">
        <v>28</v>
      </c>
      <c r="F395" s="173" t="s">
        <v>3</v>
      </c>
      <c r="G395" s="173" t="s">
        <v>4</v>
      </c>
      <c r="H395" s="173" t="s">
        <v>5</v>
      </c>
      <c r="I395" s="173" t="s">
        <v>6</v>
      </c>
      <c r="J395" s="173" t="s">
        <v>7</v>
      </c>
      <c r="K395" s="173" t="s">
        <v>8</v>
      </c>
      <c r="L395" s="173" t="s">
        <v>9</v>
      </c>
      <c r="M395" s="173" t="s">
        <v>10</v>
      </c>
      <c r="N395" s="173" t="s">
        <v>11</v>
      </c>
      <c r="O395" s="173" t="s">
        <v>12</v>
      </c>
      <c r="P395" s="174" t="s">
        <v>22</v>
      </c>
      <c r="Q395" s="184" t="s">
        <v>37</v>
      </c>
      <c r="R395" s="45"/>
      <c r="S395" s="56"/>
      <c r="T395" s="64"/>
    </row>
    <row r="396" spans="1:20" x14ac:dyDescent="0.25">
      <c r="A396" s="3"/>
      <c r="B396" s="20" t="s">
        <v>132</v>
      </c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75">
        <f t="shared" si="10"/>
        <v>0</v>
      </c>
      <c r="P396" s="185"/>
      <c r="Q396" s="176"/>
      <c r="R396" s="45"/>
      <c r="S396" s="56"/>
      <c r="T396" s="64"/>
    </row>
    <row r="397" spans="1:20" x14ac:dyDescent="0.25">
      <c r="A397" s="3"/>
      <c r="B397" s="20" t="s">
        <v>132</v>
      </c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75">
        <f t="shared" si="10"/>
        <v>0</v>
      </c>
      <c r="P397" s="185"/>
      <c r="Q397" s="176"/>
      <c r="R397" s="45"/>
      <c r="S397" s="56"/>
      <c r="T397" s="64"/>
    </row>
    <row r="398" spans="1:20" x14ac:dyDescent="0.25">
      <c r="A398" s="3"/>
      <c r="B398" s="20" t="s">
        <v>132</v>
      </c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75">
        <f t="shared" si="10"/>
        <v>0</v>
      </c>
      <c r="P398" s="185"/>
      <c r="Q398" s="176"/>
      <c r="R398" s="45"/>
      <c r="S398" s="56"/>
      <c r="T398" s="64"/>
    </row>
    <row r="399" spans="1:20" x14ac:dyDescent="0.25">
      <c r="A399" s="3"/>
      <c r="B399" s="20" t="s">
        <v>132</v>
      </c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75">
        <f t="shared" si="10"/>
        <v>0</v>
      </c>
      <c r="P399" s="185"/>
      <c r="Q399" s="176"/>
      <c r="R399" s="45"/>
      <c r="S399" s="56"/>
      <c r="T399" s="64"/>
    </row>
    <row r="400" spans="1:20" x14ac:dyDescent="0.25">
      <c r="A400" s="3"/>
      <c r="B400" s="20" t="s">
        <v>132</v>
      </c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75">
        <f t="shared" si="10"/>
        <v>0</v>
      </c>
      <c r="P400" s="185"/>
      <c r="Q400" s="176"/>
      <c r="R400" s="45"/>
      <c r="S400" s="56"/>
      <c r="T400" s="64"/>
    </row>
    <row r="401" spans="1:20" x14ac:dyDescent="0.25">
      <c r="A401" s="3"/>
      <c r="B401" s="20" t="s">
        <v>132</v>
      </c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75">
        <f t="shared" si="10"/>
        <v>0</v>
      </c>
      <c r="P401" s="185"/>
      <c r="Q401" s="176"/>
      <c r="R401" s="45"/>
      <c r="S401" s="56"/>
      <c r="T401" s="64"/>
    </row>
    <row r="402" spans="1:20" x14ac:dyDescent="0.25">
      <c r="A402" s="3"/>
      <c r="B402" s="20" t="s">
        <v>132</v>
      </c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75">
        <f t="shared" si="10"/>
        <v>0</v>
      </c>
      <c r="P402" s="185"/>
      <c r="Q402" s="176"/>
      <c r="R402" s="45"/>
      <c r="S402" s="56"/>
      <c r="T402" s="64"/>
    </row>
    <row r="403" spans="1:20" x14ac:dyDescent="0.25">
      <c r="A403" s="3"/>
      <c r="B403" s="20" t="s">
        <v>132</v>
      </c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75">
        <f t="shared" si="10"/>
        <v>0</v>
      </c>
      <c r="P403" s="185"/>
      <c r="Q403" s="176"/>
      <c r="R403" s="45"/>
      <c r="S403" s="56"/>
      <c r="T403" s="64"/>
    </row>
    <row r="404" spans="1:20" x14ac:dyDescent="0.25">
      <c r="A404" s="3"/>
      <c r="B404" s="20" t="s">
        <v>132</v>
      </c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75">
        <f t="shared" si="10"/>
        <v>0</v>
      </c>
      <c r="P404" s="185"/>
      <c r="Q404" s="176"/>
      <c r="R404" s="45"/>
      <c r="S404" s="56"/>
      <c r="T404" s="64"/>
    </row>
    <row r="405" spans="1:20" x14ac:dyDescent="0.25">
      <c r="A405" s="3"/>
      <c r="B405" s="20" t="s">
        <v>132</v>
      </c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75">
        <f t="shared" si="10"/>
        <v>0</v>
      </c>
      <c r="P405" s="185"/>
      <c r="Q405" s="176"/>
      <c r="R405" s="45"/>
      <c r="S405" s="56"/>
      <c r="T405" s="64"/>
    </row>
    <row r="406" spans="1:20" x14ac:dyDescent="0.25">
      <c r="A406" s="3"/>
      <c r="B406" s="20" t="s">
        <v>132</v>
      </c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75">
        <f t="shared" si="10"/>
        <v>0</v>
      </c>
      <c r="P406" s="185"/>
      <c r="Q406" s="176"/>
      <c r="R406" s="45"/>
      <c r="S406" s="56"/>
      <c r="T406" s="64"/>
    </row>
    <row r="407" spans="1:20" x14ac:dyDescent="0.25">
      <c r="A407" s="3"/>
      <c r="B407" s="20" t="s">
        <v>132</v>
      </c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75">
        <f t="shared" si="10"/>
        <v>0</v>
      </c>
      <c r="P407" s="185"/>
      <c r="Q407" s="176"/>
      <c r="R407" s="45"/>
      <c r="S407" s="56"/>
      <c r="T407" s="64"/>
    </row>
    <row r="408" spans="1:20" x14ac:dyDescent="0.25">
      <c r="A408" s="3"/>
      <c r="B408" s="20" t="s">
        <v>132</v>
      </c>
      <c r="C408" s="98" t="s">
        <v>37</v>
      </c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75">
        <f t="shared" si="10"/>
        <v>0</v>
      </c>
      <c r="P408" s="185"/>
      <c r="Q408" s="176"/>
      <c r="R408" s="45"/>
      <c r="S408" s="56"/>
      <c r="T408" s="64"/>
    </row>
    <row r="409" spans="1:20" x14ac:dyDescent="0.25">
      <c r="A409" s="3"/>
      <c r="B409" s="20" t="s">
        <v>132</v>
      </c>
      <c r="C409" s="99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75">
        <f t="shared" si="10"/>
        <v>0</v>
      </c>
      <c r="P409" s="185"/>
      <c r="Q409" s="176"/>
      <c r="R409" s="45"/>
      <c r="S409" s="56"/>
      <c r="T409" s="64"/>
    </row>
    <row r="410" spans="1:20" x14ac:dyDescent="0.25">
      <c r="A410" s="3"/>
      <c r="B410" s="395" t="s">
        <v>133</v>
      </c>
      <c r="C410" s="395"/>
      <c r="D410" s="395"/>
      <c r="E410" s="395"/>
      <c r="F410" s="395"/>
      <c r="G410" s="395"/>
      <c r="H410" s="395"/>
      <c r="I410" s="395"/>
      <c r="J410" s="395"/>
      <c r="K410" s="395"/>
      <c r="L410" s="395"/>
      <c r="M410" s="395"/>
      <c r="N410" s="395"/>
      <c r="O410" s="395"/>
      <c r="P410" s="182">
        <f>SUM(O412:O425)</f>
        <v>0</v>
      </c>
      <c r="Q410" s="183">
        <f>SUM(Q412:Q425)</f>
        <v>0</v>
      </c>
      <c r="R410" s="45"/>
      <c r="S410" s="56"/>
      <c r="T410" s="64"/>
    </row>
    <row r="411" spans="1:20" x14ac:dyDescent="0.25">
      <c r="A411" s="3"/>
      <c r="B411" s="172" t="s">
        <v>0</v>
      </c>
      <c r="C411" s="173" t="s">
        <v>1</v>
      </c>
      <c r="D411" s="173" t="s">
        <v>2</v>
      </c>
      <c r="E411" s="173" t="s">
        <v>28</v>
      </c>
      <c r="F411" s="173" t="s">
        <v>3</v>
      </c>
      <c r="G411" s="173" t="s">
        <v>4</v>
      </c>
      <c r="H411" s="173" t="s">
        <v>5</v>
      </c>
      <c r="I411" s="173" t="s">
        <v>6</v>
      </c>
      <c r="J411" s="173" t="s">
        <v>7</v>
      </c>
      <c r="K411" s="173" t="s">
        <v>8</v>
      </c>
      <c r="L411" s="173" t="s">
        <v>9</v>
      </c>
      <c r="M411" s="173" t="s">
        <v>10</v>
      </c>
      <c r="N411" s="173" t="s">
        <v>11</v>
      </c>
      <c r="O411" s="173" t="s">
        <v>12</v>
      </c>
      <c r="P411" s="174" t="s">
        <v>22</v>
      </c>
      <c r="Q411" s="184" t="s">
        <v>37</v>
      </c>
      <c r="R411" s="45"/>
      <c r="S411" s="56"/>
      <c r="T411" s="64"/>
    </row>
    <row r="412" spans="1:20" x14ac:dyDescent="0.25">
      <c r="A412" s="3"/>
      <c r="B412" s="20" t="s">
        <v>133</v>
      </c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75">
        <f t="shared" si="10"/>
        <v>0</v>
      </c>
      <c r="P412" s="185"/>
      <c r="Q412" s="176"/>
      <c r="R412" s="45"/>
      <c r="S412" s="56"/>
      <c r="T412" s="64"/>
    </row>
    <row r="413" spans="1:20" x14ac:dyDescent="0.25">
      <c r="A413" s="3"/>
      <c r="B413" s="20" t="s">
        <v>133</v>
      </c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75">
        <f t="shared" si="10"/>
        <v>0</v>
      </c>
      <c r="P413" s="185"/>
      <c r="Q413" s="176"/>
      <c r="R413" s="45"/>
      <c r="S413" s="56"/>
      <c r="T413" s="64"/>
    </row>
    <row r="414" spans="1:20" x14ac:dyDescent="0.25">
      <c r="A414" s="3"/>
      <c r="B414" s="20" t="s">
        <v>133</v>
      </c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75">
        <f t="shared" si="10"/>
        <v>0</v>
      </c>
      <c r="P414" s="185"/>
      <c r="Q414" s="176"/>
      <c r="R414" s="45"/>
      <c r="S414" s="56"/>
      <c r="T414" s="64"/>
    </row>
    <row r="415" spans="1:20" x14ac:dyDescent="0.25">
      <c r="A415" s="3"/>
      <c r="B415" s="20" t="s">
        <v>133</v>
      </c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75">
        <f t="shared" si="10"/>
        <v>0</v>
      </c>
      <c r="P415" s="185"/>
      <c r="Q415" s="176"/>
      <c r="R415" s="45"/>
      <c r="S415" s="56"/>
      <c r="T415" s="64"/>
    </row>
    <row r="416" spans="1:20" x14ac:dyDescent="0.25">
      <c r="A416" s="3"/>
      <c r="B416" s="20" t="s">
        <v>133</v>
      </c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75">
        <f t="shared" si="10"/>
        <v>0</v>
      </c>
      <c r="P416" s="185"/>
      <c r="Q416" s="176"/>
      <c r="R416" s="45"/>
      <c r="S416" s="56"/>
      <c r="T416" s="64"/>
    </row>
    <row r="417" spans="1:20" x14ac:dyDescent="0.25">
      <c r="A417" s="3"/>
      <c r="B417" s="20" t="s">
        <v>133</v>
      </c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75">
        <f t="shared" si="10"/>
        <v>0</v>
      </c>
      <c r="P417" s="185"/>
      <c r="Q417" s="176"/>
      <c r="R417" s="45"/>
      <c r="S417" s="56"/>
      <c r="T417" s="64"/>
    </row>
    <row r="418" spans="1:20" x14ac:dyDescent="0.25">
      <c r="A418" s="3"/>
      <c r="B418" s="20" t="s">
        <v>133</v>
      </c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75">
        <f t="shared" ref="O418:O653" si="11">SUM(F418:N418)</f>
        <v>0</v>
      </c>
      <c r="P418" s="185"/>
      <c r="Q418" s="176"/>
      <c r="R418" s="45"/>
      <c r="S418" s="56"/>
      <c r="T418" s="64"/>
    </row>
    <row r="419" spans="1:20" x14ac:dyDescent="0.25">
      <c r="A419" s="3"/>
      <c r="B419" s="20" t="s">
        <v>133</v>
      </c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75">
        <f t="shared" si="11"/>
        <v>0</v>
      </c>
      <c r="P419" s="185"/>
      <c r="Q419" s="176"/>
      <c r="R419" s="45"/>
      <c r="S419" s="56"/>
      <c r="T419" s="64"/>
    </row>
    <row r="420" spans="1:20" x14ac:dyDescent="0.25">
      <c r="A420" s="3"/>
      <c r="B420" s="20" t="s">
        <v>133</v>
      </c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75">
        <f t="shared" si="11"/>
        <v>0</v>
      </c>
      <c r="P420" s="185"/>
      <c r="Q420" s="176"/>
      <c r="R420" s="45"/>
      <c r="S420" s="56"/>
      <c r="T420" s="64"/>
    </row>
    <row r="421" spans="1:20" x14ac:dyDescent="0.25">
      <c r="A421" s="3"/>
      <c r="B421" s="20" t="s">
        <v>133</v>
      </c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75">
        <f t="shared" si="11"/>
        <v>0</v>
      </c>
      <c r="P421" s="185"/>
      <c r="Q421" s="176"/>
      <c r="R421" s="45"/>
      <c r="S421" s="56"/>
      <c r="T421" s="64"/>
    </row>
    <row r="422" spans="1:20" x14ac:dyDescent="0.25">
      <c r="A422" s="3"/>
      <c r="B422" s="20" t="s">
        <v>133</v>
      </c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75">
        <f t="shared" si="11"/>
        <v>0</v>
      </c>
      <c r="P422" s="185"/>
      <c r="Q422" s="176"/>
      <c r="R422" s="45"/>
      <c r="S422" s="56"/>
      <c r="T422" s="64"/>
    </row>
    <row r="423" spans="1:20" x14ac:dyDescent="0.25">
      <c r="A423" s="3"/>
      <c r="B423" s="20" t="s">
        <v>133</v>
      </c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75">
        <f t="shared" si="11"/>
        <v>0</v>
      </c>
      <c r="P423" s="185"/>
      <c r="Q423" s="176"/>
      <c r="R423" s="45"/>
      <c r="S423" s="56"/>
      <c r="T423" s="64"/>
    </row>
    <row r="424" spans="1:20" x14ac:dyDescent="0.25">
      <c r="A424" s="3"/>
      <c r="B424" s="20" t="s">
        <v>133</v>
      </c>
      <c r="C424" s="98" t="s">
        <v>37</v>
      </c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75">
        <f t="shared" si="11"/>
        <v>0</v>
      </c>
      <c r="P424" s="185"/>
      <c r="Q424" s="176"/>
      <c r="R424" s="45"/>
      <c r="S424" s="56"/>
      <c r="T424" s="64"/>
    </row>
    <row r="425" spans="1:20" x14ac:dyDescent="0.25">
      <c r="A425" s="3"/>
      <c r="B425" s="20" t="s">
        <v>133</v>
      </c>
      <c r="C425" s="99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75">
        <f t="shared" si="11"/>
        <v>0</v>
      </c>
      <c r="P425" s="185"/>
      <c r="Q425" s="176"/>
      <c r="R425" s="45"/>
      <c r="S425" s="56"/>
      <c r="T425" s="64"/>
    </row>
    <row r="426" spans="1:20" x14ac:dyDescent="0.25">
      <c r="A426" s="3"/>
      <c r="B426" s="395" t="s">
        <v>190</v>
      </c>
      <c r="C426" s="395"/>
      <c r="D426" s="395"/>
      <c r="E426" s="395"/>
      <c r="F426" s="395"/>
      <c r="G426" s="395"/>
      <c r="H426" s="395"/>
      <c r="I426" s="395"/>
      <c r="J426" s="395"/>
      <c r="K426" s="395"/>
      <c r="L426" s="395"/>
      <c r="M426" s="395"/>
      <c r="N426" s="395"/>
      <c r="O426" s="395"/>
      <c r="P426" s="182">
        <f>SUM(O428:O438)</f>
        <v>0</v>
      </c>
      <c r="Q426" s="183">
        <f>SUM(Q428:Q438)</f>
        <v>0</v>
      </c>
      <c r="R426" s="45"/>
      <c r="S426" s="56"/>
      <c r="T426" s="64"/>
    </row>
    <row r="427" spans="1:20" x14ac:dyDescent="0.25">
      <c r="A427" s="3"/>
      <c r="B427" s="172" t="s">
        <v>0</v>
      </c>
      <c r="C427" s="173" t="s">
        <v>1</v>
      </c>
      <c r="D427" s="173" t="s">
        <v>2</v>
      </c>
      <c r="E427" s="173" t="s">
        <v>28</v>
      </c>
      <c r="F427" s="173" t="s">
        <v>3</v>
      </c>
      <c r="G427" s="173" t="s">
        <v>4</v>
      </c>
      <c r="H427" s="173" t="s">
        <v>5</v>
      </c>
      <c r="I427" s="173" t="s">
        <v>6</v>
      </c>
      <c r="J427" s="173" t="s">
        <v>7</v>
      </c>
      <c r="K427" s="173" t="s">
        <v>8</v>
      </c>
      <c r="L427" s="173" t="s">
        <v>9</v>
      </c>
      <c r="M427" s="173" t="s">
        <v>10</v>
      </c>
      <c r="N427" s="173" t="s">
        <v>11</v>
      </c>
      <c r="O427" s="173" t="s">
        <v>12</v>
      </c>
      <c r="P427" s="174" t="s">
        <v>22</v>
      </c>
      <c r="Q427" s="184" t="s">
        <v>37</v>
      </c>
      <c r="R427" s="45"/>
      <c r="S427" s="56"/>
      <c r="T427" s="64"/>
    </row>
    <row r="428" spans="1:20" x14ac:dyDescent="0.25">
      <c r="A428" s="3"/>
      <c r="B428" s="20" t="s">
        <v>190</v>
      </c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75">
        <f t="shared" si="11"/>
        <v>0</v>
      </c>
      <c r="P428" s="185"/>
      <c r="Q428" s="176"/>
      <c r="R428" s="45"/>
      <c r="S428" s="56"/>
      <c r="T428" s="64"/>
    </row>
    <row r="429" spans="1:20" x14ac:dyDescent="0.25">
      <c r="A429" s="3"/>
      <c r="B429" s="20" t="s">
        <v>190</v>
      </c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75">
        <f t="shared" si="11"/>
        <v>0</v>
      </c>
      <c r="P429" s="185"/>
      <c r="Q429" s="176"/>
      <c r="R429" s="45"/>
      <c r="S429" s="56"/>
      <c r="T429" s="64"/>
    </row>
    <row r="430" spans="1:20" x14ac:dyDescent="0.25">
      <c r="A430" s="3"/>
      <c r="B430" s="20" t="s">
        <v>134</v>
      </c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75">
        <f t="shared" si="11"/>
        <v>0</v>
      </c>
      <c r="P430" s="185"/>
      <c r="Q430" s="176"/>
      <c r="R430" s="45"/>
      <c r="S430" s="56"/>
      <c r="T430" s="64"/>
    </row>
    <row r="431" spans="1:20" x14ac:dyDescent="0.25">
      <c r="A431" s="3"/>
      <c r="B431" s="20" t="s">
        <v>134</v>
      </c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75">
        <f t="shared" si="11"/>
        <v>0</v>
      </c>
      <c r="P431" s="185"/>
      <c r="Q431" s="176"/>
      <c r="R431" s="45"/>
      <c r="S431" s="56"/>
      <c r="T431" s="64"/>
    </row>
    <row r="432" spans="1:20" x14ac:dyDescent="0.25">
      <c r="A432" s="3"/>
      <c r="B432" s="20" t="s">
        <v>134</v>
      </c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75">
        <f t="shared" si="11"/>
        <v>0</v>
      </c>
      <c r="P432" s="185"/>
      <c r="Q432" s="176"/>
      <c r="R432" s="45"/>
      <c r="S432" s="56"/>
      <c r="T432" s="64"/>
    </row>
    <row r="433" spans="1:20" x14ac:dyDescent="0.25">
      <c r="A433" s="3"/>
      <c r="B433" s="20" t="s">
        <v>134</v>
      </c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75">
        <f t="shared" si="11"/>
        <v>0</v>
      </c>
      <c r="P433" s="185"/>
      <c r="Q433" s="176"/>
      <c r="R433" s="45"/>
      <c r="S433" s="56"/>
      <c r="T433" s="64"/>
    </row>
    <row r="434" spans="1:20" x14ac:dyDescent="0.25">
      <c r="A434" s="3"/>
      <c r="B434" s="20" t="s">
        <v>134</v>
      </c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75">
        <f t="shared" si="11"/>
        <v>0</v>
      </c>
      <c r="P434" s="185"/>
      <c r="Q434" s="176"/>
      <c r="R434" s="45"/>
      <c r="S434" s="56"/>
      <c r="T434" s="64"/>
    </row>
    <row r="435" spans="1:20" x14ac:dyDescent="0.25">
      <c r="A435" s="3"/>
      <c r="B435" s="20" t="s">
        <v>134</v>
      </c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75">
        <f t="shared" si="11"/>
        <v>0</v>
      </c>
      <c r="P435" s="185"/>
      <c r="Q435" s="176"/>
      <c r="R435" s="45"/>
      <c r="S435" s="56"/>
      <c r="T435" s="64"/>
    </row>
    <row r="436" spans="1:20" x14ac:dyDescent="0.25">
      <c r="A436" s="3"/>
      <c r="B436" s="20" t="s">
        <v>134</v>
      </c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75">
        <f t="shared" si="11"/>
        <v>0</v>
      </c>
      <c r="P436" s="185"/>
      <c r="Q436" s="176"/>
      <c r="R436" s="45"/>
      <c r="S436" s="56"/>
      <c r="T436" s="64"/>
    </row>
    <row r="437" spans="1:20" x14ac:dyDescent="0.25">
      <c r="A437" s="3"/>
      <c r="B437" s="20" t="s">
        <v>134</v>
      </c>
      <c r="C437" s="98" t="s">
        <v>37</v>
      </c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75">
        <f t="shared" si="11"/>
        <v>0</v>
      </c>
      <c r="P437" s="185"/>
      <c r="Q437" s="176"/>
      <c r="R437" s="45"/>
      <c r="S437" s="56"/>
      <c r="T437" s="64"/>
    </row>
    <row r="438" spans="1:20" x14ac:dyDescent="0.25">
      <c r="A438" s="3"/>
      <c r="B438" s="20" t="s">
        <v>134</v>
      </c>
      <c r="C438" s="99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75">
        <f t="shared" si="11"/>
        <v>0</v>
      </c>
      <c r="P438" s="185"/>
      <c r="Q438" s="176"/>
      <c r="R438" s="45"/>
      <c r="S438" s="56"/>
      <c r="T438" s="64"/>
    </row>
    <row r="439" spans="1:20" x14ac:dyDescent="0.25">
      <c r="A439" s="3"/>
      <c r="B439" s="395" t="s">
        <v>135</v>
      </c>
      <c r="C439" s="395"/>
      <c r="D439" s="395"/>
      <c r="E439" s="395"/>
      <c r="F439" s="395"/>
      <c r="G439" s="395"/>
      <c r="H439" s="395"/>
      <c r="I439" s="395"/>
      <c r="J439" s="395"/>
      <c r="K439" s="395"/>
      <c r="L439" s="395"/>
      <c r="M439" s="395"/>
      <c r="N439" s="395"/>
      <c r="O439" s="395"/>
      <c r="P439" s="182">
        <f>SUM(O441:O449)</f>
        <v>0</v>
      </c>
      <c r="Q439" s="183">
        <f>SUM(Q441:Q449)</f>
        <v>0</v>
      </c>
      <c r="R439" s="45"/>
      <c r="S439" s="56"/>
      <c r="T439" s="64"/>
    </row>
    <row r="440" spans="1:20" x14ac:dyDescent="0.25">
      <c r="A440" s="3"/>
      <c r="B440" s="172" t="s">
        <v>0</v>
      </c>
      <c r="C440" s="173" t="s">
        <v>1</v>
      </c>
      <c r="D440" s="173" t="s">
        <v>2</v>
      </c>
      <c r="E440" s="173" t="s">
        <v>28</v>
      </c>
      <c r="F440" s="173" t="s">
        <v>3</v>
      </c>
      <c r="G440" s="173" t="s">
        <v>4</v>
      </c>
      <c r="H440" s="173" t="s">
        <v>5</v>
      </c>
      <c r="I440" s="173" t="s">
        <v>6</v>
      </c>
      <c r="J440" s="173" t="s">
        <v>7</v>
      </c>
      <c r="K440" s="173" t="s">
        <v>8</v>
      </c>
      <c r="L440" s="173" t="s">
        <v>9</v>
      </c>
      <c r="M440" s="173" t="s">
        <v>10</v>
      </c>
      <c r="N440" s="173" t="s">
        <v>11</v>
      </c>
      <c r="O440" s="173" t="s">
        <v>12</v>
      </c>
      <c r="P440" s="174" t="s">
        <v>22</v>
      </c>
      <c r="Q440" s="184" t="s">
        <v>37</v>
      </c>
      <c r="R440" s="45"/>
      <c r="S440" s="56"/>
      <c r="T440" s="64"/>
    </row>
    <row r="441" spans="1:20" x14ac:dyDescent="0.25">
      <c r="A441" s="3"/>
      <c r="B441" s="20" t="s">
        <v>135</v>
      </c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75">
        <f t="shared" si="11"/>
        <v>0</v>
      </c>
      <c r="P441" s="185"/>
      <c r="Q441" s="176"/>
      <c r="R441" s="45"/>
      <c r="S441" s="56"/>
      <c r="T441" s="64"/>
    </row>
    <row r="442" spans="1:20" x14ac:dyDescent="0.25">
      <c r="A442" s="3"/>
      <c r="B442" s="20" t="s">
        <v>135</v>
      </c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75">
        <f t="shared" si="11"/>
        <v>0</v>
      </c>
      <c r="P442" s="185"/>
      <c r="Q442" s="176"/>
      <c r="R442" s="45"/>
      <c r="S442" s="56"/>
      <c r="T442" s="64"/>
    </row>
    <row r="443" spans="1:20" x14ac:dyDescent="0.25">
      <c r="A443" s="3"/>
      <c r="B443" s="20" t="s">
        <v>135</v>
      </c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75">
        <f t="shared" si="11"/>
        <v>0</v>
      </c>
      <c r="P443" s="185"/>
      <c r="Q443" s="176"/>
      <c r="R443" s="45"/>
      <c r="S443" s="56"/>
      <c r="T443" s="64"/>
    </row>
    <row r="444" spans="1:20" x14ac:dyDescent="0.25">
      <c r="A444" s="3"/>
      <c r="B444" s="20" t="s">
        <v>135</v>
      </c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75">
        <f t="shared" si="11"/>
        <v>0</v>
      </c>
      <c r="P444" s="185"/>
      <c r="Q444" s="176"/>
      <c r="R444" s="45"/>
      <c r="S444" s="56"/>
      <c r="T444" s="64"/>
    </row>
    <row r="445" spans="1:20" x14ac:dyDescent="0.25">
      <c r="A445" s="3"/>
      <c r="B445" s="20" t="s">
        <v>135</v>
      </c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75">
        <f t="shared" si="11"/>
        <v>0</v>
      </c>
      <c r="P445" s="185"/>
      <c r="Q445" s="176"/>
      <c r="R445" s="45"/>
      <c r="S445" s="56"/>
      <c r="T445" s="64"/>
    </row>
    <row r="446" spans="1:20" x14ac:dyDescent="0.25">
      <c r="A446" s="3"/>
      <c r="B446" s="20" t="s">
        <v>135</v>
      </c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75">
        <f t="shared" si="11"/>
        <v>0</v>
      </c>
      <c r="P446" s="185"/>
      <c r="Q446" s="176"/>
      <c r="R446" s="45"/>
      <c r="S446" s="56"/>
      <c r="T446" s="64"/>
    </row>
    <row r="447" spans="1:20" x14ac:dyDescent="0.25">
      <c r="A447" s="3"/>
      <c r="B447" s="20" t="s">
        <v>135</v>
      </c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75">
        <f t="shared" si="11"/>
        <v>0</v>
      </c>
      <c r="P447" s="185"/>
      <c r="Q447" s="176"/>
      <c r="R447" s="45"/>
      <c r="S447" s="56"/>
      <c r="T447" s="64"/>
    </row>
    <row r="448" spans="1:20" x14ac:dyDescent="0.25">
      <c r="A448" s="3"/>
      <c r="B448" s="20" t="s">
        <v>135</v>
      </c>
      <c r="C448" s="98" t="s">
        <v>37</v>
      </c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75">
        <f t="shared" si="11"/>
        <v>0</v>
      </c>
      <c r="P448" s="185"/>
      <c r="Q448" s="176"/>
      <c r="R448" s="45"/>
      <c r="S448" s="56"/>
      <c r="T448" s="64"/>
    </row>
    <row r="449" spans="1:20" x14ac:dyDescent="0.25">
      <c r="A449" s="3"/>
      <c r="B449" s="20" t="s">
        <v>135</v>
      </c>
      <c r="C449" s="99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75">
        <f t="shared" si="11"/>
        <v>0</v>
      </c>
      <c r="P449" s="185"/>
      <c r="Q449" s="176"/>
      <c r="R449" s="45"/>
      <c r="S449" s="56"/>
      <c r="T449" s="64"/>
    </row>
    <row r="450" spans="1:20" x14ac:dyDescent="0.25">
      <c r="A450" s="3"/>
      <c r="B450" s="395" t="s">
        <v>136</v>
      </c>
      <c r="C450" s="395"/>
      <c r="D450" s="395"/>
      <c r="E450" s="395"/>
      <c r="F450" s="395"/>
      <c r="G450" s="395"/>
      <c r="H450" s="395"/>
      <c r="I450" s="395"/>
      <c r="J450" s="395"/>
      <c r="K450" s="395"/>
      <c r="L450" s="395"/>
      <c r="M450" s="395"/>
      <c r="N450" s="395"/>
      <c r="O450" s="395"/>
      <c r="P450" s="182">
        <f>SUM(O452:O460)</f>
        <v>0</v>
      </c>
      <c r="Q450" s="183">
        <f>SUM(Q452:Q460)</f>
        <v>0</v>
      </c>
      <c r="R450" s="45"/>
      <c r="S450" s="56"/>
      <c r="T450" s="64"/>
    </row>
    <row r="451" spans="1:20" x14ac:dyDescent="0.25">
      <c r="A451" s="3"/>
      <c r="B451" s="172" t="s">
        <v>0</v>
      </c>
      <c r="C451" s="173" t="s">
        <v>1</v>
      </c>
      <c r="D451" s="173" t="s">
        <v>2</v>
      </c>
      <c r="E451" s="173" t="s">
        <v>28</v>
      </c>
      <c r="F451" s="173" t="s">
        <v>3</v>
      </c>
      <c r="G451" s="173" t="s">
        <v>4</v>
      </c>
      <c r="H451" s="173" t="s">
        <v>5</v>
      </c>
      <c r="I451" s="173" t="s">
        <v>6</v>
      </c>
      <c r="J451" s="173" t="s">
        <v>7</v>
      </c>
      <c r="K451" s="173" t="s">
        <v>8</v>
      </c>
      <c r="L451" s="173" t="s">
        <v>9</v>
      </c>
      <c r="M451" s="173" t="s">
        <v>10</v>
      </c>
      <c r="N451" s="173" t="s">
        <v>11</v>
      </c>
      <c r="O451" s="173" t="s">
        <v>12</v>
      </c>
      <c r="P451" s="174" t="s">
        <v>22</v>
      </c>
      <c r="Q451" s="184" t="s">
        <v>37</v>
      </c>
      <c r="R451" s="45"/>
      <c r="S451" s="56"/>
      <c r="T451" s="64"/>
    </row>
    <row r="452" spans="1:20" x14ac:dyDescent="0.25">
      <c r="A452" s="3"/>
      <c r="B452" s="20" t="s">
        <v>136</v>
      </c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75">
        <f t="shared" si="11"/>
        <v>0</v>
      </c>
      <c r="P452" s="185"/>
      <c r="Q452" s="176"/>
      <c r="R452" s="45"/>
      <c r="S452" s="56"/>
      <c r="T452" s="64"/>
    </row>
    <row r="453" spans="1:20" x14ac:dyDescent="0.25">
      <c r="A453" s="3"/>
      <c r="B453" s="20" t="s">
        <v>136</v>
      </c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75">
        <f t="shared" si="11"/>
        <v>0</v>
      </c>
      <c r="P453" s="185"/>
      <c r="Q453" s="176"/>
      <c r="R453" s="45"/>
      <c r="S453" s="56"/>
      <c r="T453" s="64"/>
    </row>
    <row r="454" spans="1:20" x14ac:dyDescent="0.25">
      <c r="A454" s="3"/>
      <c r="B454" s="20" t="s">
        <v>136</v>
      </c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75">
        <f t="shared" si="11"/>
        <v>0</v>
      </c>
      <c r="P454" s="185"/>
      <c r="Q454" s="176"/>
      <c r="R454" s="45"/>
      <c r="S454" s="56"/>
      <c r="T454" s="64"/>
    </row>
    <row r="455" spans="1:20" x14ac:dyDescent="0.25">
      <c r="A455" s="3"/>
      <c r="B455" s="20" t="s">
        <v>136</v>
      </c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75">
        <f t="shared" si="11"/>
        <v>0</v>
      </c>
      <c r="P455" s="185"/>
      <c r="Q455" s="176"/>
      <c r="R455" s="45"/>
      <c r="S455" s="56"/>
      <c r="T455" s="64"/>
    </row>
    <row r="456" spans="1:20" x14ac:dyDescent="0.25">
      <c r="A456" s="3"/>
      <c r="B456" s="20" t="s">
        <v>136</v>
      </c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75">
        <f t="shared" si="11"/>
        <v>0</v>
      </c>
      <c r="P456" s="185"/>
      <c r="Q456" s="176"/>
      <c r="R456" s="45"/>
      <c r="S456" s="56"/>
      <c r="T456" s="64"/>
    </row>
    <row r="457" spans="1:20" x14ac:dyDescent="0.25">
      <c r="A457" s="3"/>
      <c r="B457" s="20" t="s">
        <v>136</v>
      </c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75">
        <f t="shared" si="11"/>
        <v>0</v>
      </c>
      <c r="P457" s="185"/>
      <c r="Q457" s="176"/>
      <c r="R457" s="45"/>
      <c r="S457" s="56"/>
      <c r="T457" s="64"/>
    </row>
    <row r="458" spans="1:20" x14ac:dyDescent="0.25">
      <c r="A458" s="3"/>
      <c r="B458" s="20" t="s">
        <v>136</v>
      </c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75">
        <f t="shared" si="11"/>
        <v>0</v>
      </c>
      <c r="P458" s="185"/>
      <c r="Q458" s="176"/>
      <c r="R458" s="45"/>
      <c r="S458" s="56"/>
      <c r="T458" s="64"/>
    </row>
    <row r="459" spans="1:20" x14ac:dyDescent="0.25">
      <c r="A459" s="3"/>
      <c r="B459" s="20" t="s">
        <v>136</v>
      </c>
      <c r="C459" s="98" t="s">
        <v>37</v>
      </c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75">
        <f t="shared" si="11"/>
        <v>0</v>
      </c>
      <c r="P459" s="185"/>
      <c r="Q459" s="176"/>
      <c r="R459" s="45"/>
      <c r="S459" s="56"/>
      <c r="T459" s="64"/>
    </row>
    <row r="460" spans="1:20" x14ac:dyDescent="0.25">
      <c r="A460" s="3"/>
      <c r="B460" s="20" t="s">
        <v>136</v>
      </c>
      <c r="C460" s="99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75">
        <f t="shared" si="11"/>
        <v>0</v>
      </c>
      <c r="P460" s="185"/>
      <c r="Q460" s="176"/>
      <c r="R460" s="45"/>
      <c r="S460" s="56"/>
      <c r="T460" s="64"/>
    </row>
    <row r="461" spans="1:20" x14ac:dyDescent="0.25">
      <c r="A461" s="3"/>
      <c r="B461" s="395" t="s">
        <v>137</v>
      </c>
      <c r="C461" s="395"/>
      <c r="D461" s="395"/>
      <c r="E461" s="395"/>
      <c r="F461" s="395"/>
      <c r="G461" s="395"/>
      <c r="H461" s="395"/>
      <c r="I461" s="395"/>
      <c r="J461" s="395"/>
      <c r="K461" s="395"/>
      <c r="L461" s="395"/>
      <c r="M461" s="395"/>
      <c r="N461" s="395"/>
      <c r="O461" s="395"/>
      <c r="P461" s="182">
        <f>SUM(O463:O471)</f>
        <v>0</v>
      </c>
      <c r="Q461" s="183">
        <f>SUM(Q463:Q471)</f>
        <v>0</v>
      </c>
      <c r="R461" s="45"/>
      <c r="S461" s="56"/>
      <c r="T461" s="64"/>
    </row>
    <row r="462" spans="1:20" x14ac:dyDescent="0.25">
      <c r="A462" s="3"/>
      <c r="B462" s="172" t="s">
        <v>0</v>
      </c>
      <c r="C462" s="173" t="s">
        <v>1</v>
      </c>
      <c r="D462" s="173" t="s">
        <v>2</v>
      </c>
      <c r="E462" s="173" t="s">
        <v>28</v>
      </c>
      <c r="F462" s="173" t="s">
        <v>3</v>
      </c>
      <c r="G462" s="173" t="s">
        <v>4</v>
      </c>
      <c r="H462" s="173" t="s">
        <v>5</v>
      </c>
      <c r="I462" s="173" t="s">
        <v>6</v>
      </c>
      <c r="J462" s="173" t="s">
        <v>7</v>
      </c>
      <c r="K462" s="173" t="s">
        <v>8</v>
      </c>
      <c r="L462" s="173" t="s">
        <v>9</v>
      </c>
      <c r="M462" s="173" t="s">
        <v>10</v>
      </c>
      <c r="N462" s="173" t="s">
        <v>11</v>
      </c>
      <c r="O462" s="173" t="s">
        <v>12</v>
      </c>
      <c r="P462" s="174" t="s">
        <v>22</v>
      </c>
      <c r="Q462" s="184" t="s">
        <v>37</v>
      </c>
      <c r="R462" s="45"/>
      <c r="S462" s="56"/>
      <c r="T462" s="64"/>
    </row>
    <row r="463" spans="1:20" x14ac:dyDescent="0.25">
      <c r="A463" s="3"/>
      <c r="B463" s="20" t="s">
        <v>137</v>
      </c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75">
        <f t="shared" si="11"/>
        <v>0</v>
      </c>
      <c r="P463" s="185"/>
      <c r="Q463" s="176"/>
      <c r="R463" s="45"/>
      <c r="S463" s="56"/>
      <c r="T463" s="64"/>
    </row>
    <row r="464" spans="1:20" x14ac:dyDescent="0.25">
      <c r="A464" s="3"/>
      <c r="B464" s="20" t="s">
        <v>137</v>
      </c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75">
        <f t="shared" si="11"/>
        <v>0</v>
      </c>
      <c r="P464" s="185"/>
      <c r="Q464" s="176"/>
      <c r="R464" s="45"/>
      <c r="S464" s="56"/>
      <c r="T464" s="64"/>
    </row>
    <row r="465" spans="1:20" x14ac:dyDescent="0.25">
      <c r="A465" s="3"/>
      <c r="B465" s="20" t="s">
        <v>137</v>
      </c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75">
        <f t="shared" si="11"/>
        <v>0</v>
      </c>
      <c r="P465" s="185"/>
      <c r="Q465" s="176"/>
      <c r="R465" s="45"/>
      <c r="S465" s="56"/>
      <c r="T465" s="64"/>
    </row>
    <row r="466" spans="1:20" x14ac:dyDescent="0.25">
      <c r="A466" s="3"/>
      <c r="B466" s="20" t="s">
        <v>137</v>
      </c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75">
        <f t="shared" si="11"/>
        <v>0</v>
      </c>
      <c r="P466" s="185"/>
      <c r="Q466" s="176"/>
      <c r="R466" s="45"/>
      <c r="S466" s="56"/>
      <c r="T466" s="64"/>
    </row>
    <row r="467" spans="1:20" x14ac:dyDescent="0.25">
      <c r="A467" s="3"/>
      <c r="B467" s="20" t="s">
        <v>137</v>
      </c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75">
        <f t="shared" si="11"/>
        <v>0</v>
      </c>
      <c r="P467" s="185"/>
      <c r="Q467" s="176"/>
      <c r="R467" s="45"/>
      <c r="S467" s="56"/>
      <c r="T467" s="64"/>
    </row>
    <row r="468" spans="1:20" x14ac:dyDescent="0.25">
      <c r="A468" s="3"/>
      <c r="B468" s="20" t="s">
        <v>137</v>
      </c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75">
        <f t="shared" si="11"/>
        <v>0</v>
      </c>
      <c r="P468" s="185"/>
      <c r="Q468" s="176"/>
      <c r="R468" s="45"/>
      <c r="S468" s="56"/>
      <c r="T468" s="64"/>
    </row>
    <row r="469" spans="1:20" x14ac:dyDescent="0.25">
      <c r="A469" s="3"/>
      <c r="B469" s="20" t="s">
        <v>137</v>
      </c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75">
        <f t="shared" si="11"/>
        <v>0</v>
      </c>
      <c r="P469" s="185"/>
      <c r="Q469" s="176"/>
      <c r="R469" s="45"/>
      <c r="S469" s="56"/>
      <c r="T469" s="64"/>
    </row>
    <row r="470" spans="1:20" x14ac:dyDescent="0.25">
      <c r="A470" s="3"/>
      <c r="B470" s="20" t="s">
        <v>137</v>
      </c>
      <c r="C470" s="98" t="s">
        <v>37</v>
      </c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75">
        <f t="shared" si="11"/>
        <v>0</v>
      </c>
      <c r="P470" s="185"/>
      <c r="Q470" s="176"/>
      <c r="R470" s="45"/>
      <c r="S470" s="56"/>
      <c r="T470" s="64"/>
    </row>
    <row r="471" spans="1:20" x14ac:dyDescent="0.25">
      <c r="A471" s="3"/>
      <c r="B471" s="20" t="s">
        <v>137</v>
      </c>
      <c r="C471" s="99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75">
        <f t="shared" si="11"/>
        <v>0</v>
      </c>
      <c r="P471" s="185"/>
      <c r="Q471" s="176"/>
      <c r="R471" s="45"/>
      <c r="S471" s="56"/>
      <c r="T471" s="64"/>
    </row>
    <row r="472" spans="1:20" x14ac:dyDescent="0.25">
      <c r="A472" s="3"/>
      <c r="B472" s="395" t="s">
        <v>138</v>
      </c>
      <c r="C472" s="395"/>
      <c r="D472" s="395"/>
      <c r="E472" s="395"/>
      <c r="F472" s="395"/>
      <c r="G472" s="395"/>
      <c r="H472" s="395"/>
      <c r="I472" s="395"/>
      <c r="J472" s="395"/>
      <c r="K472" s="395"/>
      <c r="L472" s="395"/>
      <c r="M472" s="395"/>
      <c r="N472" s="395"/>
      <c r="O472" s="395"/>
      <c r="P472" s="182">
        <f>SUM(O474:O482)</f>
        <v>0</v>
      </c>
      <c r="Q472" s="183">
        <f>SUM(Q474:Q482)</f>
        <v>0</v>
      </c>
      <c r="R472" s="45"/>
      <c r="S472" s="56"/>
      <c r="T472" s="64"/>
    </row>
    <row r="473" spans="1:20" x14ac:dyDescent="0.25">
      <c r="A473" s="3"/>
      <c r="B473" s="172" t="s">
        <v>0</v>
      </c>
      <c r="C473" s="173" t="s">
        <v>1</v>
      </c>
      <c r="D473" s="173" t="s">
        <v>2</v>
      </c>
      <c r="E473" s="173" t="s">
        <v>28</v>
      </c>
      <c r="F473" s="173" t="s">
        <v>3</v>
      </c>
      <c r="G473" s="173" t="s">
        <v>4</v>
      </c>
      <c r="H473" s="173" t="s">
        <v>5</v>
      </c>
      <c r="I473" s="173" t="s">
        <v>6</v>
      </c>
      <c r="J473" s="173" t="s">
        <v>7</v>
      </c>
      <c r="K473" s="173" t="s">
        <v>8</v>
      </c>
      <c r="L473" s="173" t="s">
        <v>9</v>
      </c>
      <c r="M473" s="173" t="s">
        <v>10</v>
      </c>
      <c r="N473" s="173" t="s">
        <v>11</v>
      </c>
      <c r="O473" s="173" t="s">
        <v>12</v>
      </c>
      <c r="P473" s="174" t="s">
        <v>22</v>
      </c>
      <c r="Q473" s="184" t="s">
        <v>37</v>
      </c>
      <c r="R473" s="45"/>
      <c r="S473" s="56"/>
      <c r="T473" s="64"/>
    </row>
    <row r="474" spans="1:20" x14ac:dyDescent="0.25">
      <c r="A474" s="3"/>
      <c r="B474" s="20" t="s">
        <v>138</v>
      </c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75">
        <f t="shared" si="11"/>
        <v>0</v>
      </c>
      <c r="P474" s="185"/>
      <c r="Q474" s="176"/>
      <c r="R474" s="45"/>
      <c r="S474" s="56"/>
      <c r="T474" s="64"/>
    </row>
    <row r="475" spans="1:20" x14ac:dyDescent="0.25">
      <c r="A475" s="3"/>
      <c r="B475" s="20" t="s">
        <v>138</v>
      </c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75">
        <f t="shared" si="11"/>
        <v>0</v>
      </c>
      <c r="P475" s="185"/>
      <c r="Q475" s="176"/>
      <c r="R475" s="45"/>
      <c r="S475" s="56"/>
      <c r="T475" s="64"/>
    </row>
    <row r="476" spans="1:20" x14ac:dyDescent="0.25">
      <c r="A476" s="3"/>
      <c r="B476" s="20" t="s">
        <v>138</v>
      </c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75">
        <f t="shared" si="11"/>
        <v>0</v>
      </c>
      <c r="P476" s="185"/>
      <c r="Q476" s="176"/>
      <c r="R476" s="45"/>
      <c r="S476" s="56"/>
      <c r="T476" s="64"/>
    </row>
    <row r="477" spans="1:20" x14ac:dyDescent="0.25">
      <c r="A477" s="3"/>
      <c r="B477" s="20" t="s">
        <v>138</v>
      </c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75">
        <f t="shared" si="11"/>
        <v>0</v>
      </c>
      <c r="P477" s="185"/>
      <c r="Q477" s="176"/>
      <c r="R477" s="45"/>
      <c r="S477" s="56"/>
      <c r="T477" s="64"/>
    </row>
    <row r="478" spans="1:20" x14ac:dyDescent="0.25">
      <c r="A478" s="3"/>
      <c r="B478" s="20" t="s">
        <v>138</v>
      </c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75">
        <f t="shared" si="11"/>
        <v>0</v>
      </c>
      <c r="P478" s="185"/>
      <c r="Q478" s="176"/>
      <c r="R478" s="45"/>
      <c r="S478" s="56"/>
      <c r="T478" s="64"/>
    </row>
    <row r="479" spans="1:20" x14ac:dyDescent="0.25">
      <c r="A479" s="3"/>
      <c r="B479" s="20" t="s">
        <v>138</v>
      </c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75">
        <f t="shared" si="11"/>
        <v>0</v>
      </c>
      <c r="P479" s="185"/>
      <c r="Q479" s="176"/>
      <c r="R479" s="45"/>
      <c r="S479" s="56"/>
      <c r="T479" s="64"/>
    </row>
    <row r="480" spans="1:20" x14ac:dyDescent="0.25">
      <c r="A480" s="3"/>
      <c r="B480" s="20" t="s">
        <v>138</v>
      </c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75">
        <f t="shared" si="11"/>
        <v>0</v>
      </c>
      <c r="P480" s="185"/>
      <c r="Q480" s="176"/>
      <c r="R480" s="45"/>
      <c r="S480" s="56"/>
      <c r="T480" s="64"/>
    </row>
    <row r="481" spans="1:20" x14ac:dyDescent="0.25">
      <c r="A481" s="3"/>
      <c r="B481" s="20" t="s">
        <v>138</v>
      </c>
      <c r="C481" s="98" t="s">
        <v>37</v>
      </c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75">
        <f t="shared" si="11"/>
        <v>0</v>
      </c>
      <c r="P481" s="185"/>
      <c r="Q481" s="176"/>
      <c r="R481" s="45"/>
      <c r="S481" s="56"/>
      <c r="T481" s="64"/>
    </row>
    <row r="482" spans="1:20" x14ac:dyDescent="0.25">
      <c r="A482" s="3"/>
      <c r="B482" s="20" t="s">
        <v>138</v>
      </c>
      <c r="C482" s="99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75">
        <f t="shared" si="11"/>
        <v>0</v>
      </c>
      <c r="P482" s="185"/>
      <c r="Q482" s="176"/>
      <c r="R482" s="45"/>
      <c r="S482" s="56"/>
      <c r="T482" s="64"/>
    </row>
    <row r="483" spans="1:20" x14ac:dyDescent="0.25">
      <c r="A483" s="3"/>
      <c r="B483" s="395" t="s">
        <v>139</v>
      </c>
      <c r="C483" s="395"/>
      <c r="D483" s="395"/>
      <c r="E483" s="395"/>
      <c r="F483" s="395"/>
      <c r="G483" s="395"/>
      <c r="H483" s="395"/>
      <c r="I483" s="395"/>
      <c r="J483" s="395"/>
      <c r="K483" s="395"/>
      <c r="L483" s="395"/>
      <c r="M483" s="395"/>
      <c r="N483" s="395"/>
      <c r="O483" s="395"/>
      <c r="P483" s="182">
        <f>SUM(O485:O493)</f>
        <v>0</v>
      </c>
      <c r="Q483" s="183">
        <f>SUM(Q485:Q493)</f>
        <v>0</v>
      </c>
      <c r="R483" s="45"/>
      <c r="S483" s="56"/>
      <c r="T483" s="64"/>
    </row>
    <row r="484" spans="1:20" x14ac:dyDescent="0.25">
      <c r="A484" s="3"/>
      <c r="B484" s="172" t="s">
        <v>0</v>
      </c>
      <c r="C484" s="173" t="s">
        <v>1</v>
      </c>
      <c r="D484" s="173" t="s">
        <v>2</v>
      </c>
      <c r="E484" s="173" t="s">
        <v>28</v>
      </c>
      <c r="F484" s="173" t="s">
        <v>3</v>
      </c>
      <c r="G484" s="173" t="s">
        <v>4</v>
      </c>
      <c r="H484" s="173" t="s">
        <v>5</v>
      </c>
      <c r="I484" s="173" t="s">
        <v>6</v>
      </c>
      <c r="J484" s="173" t="s">
        <v>7</v>
      </c>
      <c r="K484" s="173" t="s">
        <v>8</v>
      </c>
      <c r="L484" s="173" t="s">
        <v>9</v>
      </c>
      <c r="M484" s="173" t="s">
        <v>10</v>
      </c>
      <c r="N484" s="173" t="s">
        <v>11</v>
      </c>
      <c r="O484" s="173" t="s">
        <v>12</v>
      </c>
      <c r="P484" s="174" t="s">
        <v>22</v>
      </c>
      <c r="Q484" s="184" t="s">
        <v>37</v>
      </c>
      <c r="R484" s="45"/>
      <c r="S484" s="56"/>
      <c r="T484" s="64"/>
    </row>
    <row r="485" spans="1:20" x14ac:dyDescent="0.25">
      <c r="A485" s="3"/>
      <c r="B485" s="20" t="s">
        <v>139</v>
      </c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75">
        <f t="shared" si="11"/>
        <v>0</v>
      </c>
      <c r="P485" s="185"/>
      <c r="Q485" s="176"/>
      <c r="R485" s="45"/>
      <c r="S485" s="56"/>
      <c r="T485" s="64"/>
    </row>
    <row r="486" spans="1:20" x14ac:dyDescent="0.25">
      <c r="A486" s="3"/>
      <c r="B486" s="20" t="s">
        <v>139</v>
      </c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75">
        <f t="shared" si="11"/>
        <v>0</v>
      </c>
      <c r="P486" s="185"/>
      <c r="Q486" s="176"/>
      <c r="R486" s="45"/>
      <c r="S486" s="56"/>
      <c r="T486" s="64"/>
    </row>
    <row r="487" spans="1:20" x14ac:dyDescent="0.25">
      <c r="A487" s="3"/>
      <c r="B487" s="20" t="s">
        <v>139</v>
      </c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75">
        <f t="shared" si="11"/>
        <v>0</v>
      </c>
      <c r="P487" s="185"/>
      <c r="Q487" s="176"/>
      <c r="R487" s="45"/>
      <c r="S487" s="56"/>
      <c r="T487" s="64"/>
    </row>
    <row r="488" spans="1:20" x14ac:dyDescent="0.25">
      <c r="A488" s="3"/>
      <c r="B488" s="20" t="s">
        <v>139</v>
      </c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75">
        <f t="shared" si="11"/>
        <v>0</v>
      </c>
      <c r="P488" s="185"/>
      <c r="Q488" s="176"/>
      <c r="R488" s="45"/>
      <c r="S488" s="56"/>
      <c r="T488" s="64"/>
    </row>
    <row r="489" spans="1:20" x14ac:dyDescent="0.25">
      <c r="A489" s="3"/>
      <c r="B489" s="20" t="s">
        <v>139</v>
      </c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75">
        <f t="shared" si="11"/>
        <v>0</v>
      </c>
      <c r="P489" s="185"/>
      <c r="Q489" s="176"/>
      <c r="R489" s="45"/>
      <c r="S489" s="56"/>
      <c r="T489" s="64"/>
    </row>
    <row r="490" spans="1:20" x14ac:dyDescent="0.25">
      <c r="A490" s="3"/>
      <c r="B490" s="20" t="s">
        <v>139</v>
      </c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75">
        <f t="shared" si="11"/>
        <v>0</v>
      </c>
      <c r="P490" s="185"/>
      <c r="Q490" s="176"/>
      <c r="R490" s="45"/>
      <c r="S490" s="56"/>
      <c r="T490" s="64"/>
    </row>
    <row r="491" spans="1:20" x14ac:dyDescent="0.25">
      <c r="A491" s="3"/>
      <c r="B491" s="20" t="s">
        <v>139</v>
      </c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75">
        <f t="shared" si="11"/>
        <v>0</v>
      </c>
      <c r="P491" s="185"/>
      <c r="Q491" s="176"/>
      <c r="R491" s="45"/>
      <c r="S491" s="56"/>
      <c r="T491" s="64"/>
    </row>
    <row r="492" spans="1:20" x14ac:dyDescent="0.25">
      <c r="A492" s="3"/>
      <c r="B492" s="20" t="s">
        <v>139</v>
      </c>
      <c r="C492" s="98" t="s">
        <v>37</v>
      </c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75">
        <f t="shared" si="11"/>
        <v>0</v>
      </c>
      <c r="P492" s="185"/>
      <c r="Q492" s="176"/>
      <c r="R492" s="45"/>
      <c r="S492" s="56"/>
      <c r="T492" s="64"/>
    </row>
    <row r="493" spans="1:20" x14ac:dyDescent="0.25">
      <c r="A493" s="3"/>
      <c r="B493" s="20" t="s">
        <v>139</v>
      </c>
      <c r="C493" s="99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75">
        <f t="shared" si="11"/>
        <v>0</v>
      </c>
      <c r="P493" s="185"/>
      <c r="Q493" s="176"/>
      <c r="R493" s="45"/>
      <c r="S493" s="56"/>
      <c r="T493" s="64"/>
    </row>
    <row r="494" spans="1:20" x14ac:dyDescent="0.25">
      <c r="A494" s="3"/>
      <c r="B494" s="395" t="s">
        <v>140</v>
      </c>
      <c r="C494" s="395"/>
      <c r="D494" s="395"/>
      <c r="E494" s="395"/>
      <c r="F494" s="395"/>
      <c r="G494" s="395"/>
      <c r="H494" s="395"/>
      <c r="I494" s="395"/>
      <c r="J494" s="395"/>
      <c r="K494" s="395"/>
      <c r="L494" s="395"/>
      <c r="M494" s="395"/>
      <c r="N494" s="395"/>
      <c r="O494" s="395"/>
      <c r="P494" s="182">
        <f>SUM(O496:O504)</f>
        <v>0</v>
      </c>
      <c r="Q494" s="183">
        <f>SUM(Q496:Q508)</f>
        <v>0</v>
      </c>
      <c r="R494" s="45"/>
      <c r="S494" s="56"/>
      <c r="T494" s="64"/>
    </row>
    <row r="495" spans="1:20" x14ac:dyDescent="0.25">
      <c r="A495" s="3"/>
      <c r="B495" s="172" t="s">
        <v>0</v>
      </c>
      <c r="C495" s="173" t="s">
        <v>1</v>
      </c>
      <c r="D495" s="173" t="s">
        <v>2</v>
      </c>
      <c r="E495" s="173" t="s">
        <v>28</v>
      </c>
      <c r="F495" s="173" t="s">
        <v>3</v>
      </c>
      <c r="G495" s="173" t="s">
        <v>4</v>
      </c>
      <c r="H495" s="173" t="s">
        <v>5</v>
      </c>
      <c r="I495" s="173" t="s">
        <v>6</v>
      </c>
      <c r="J495" s="173" t="s">
        <v>7</v>
      </c>
      <c r="K495" s="173" t="s">
        <v>8</v>
      </c>
      <c r="L495" s="173" t="s">
        <v>9</v>
      </c>
      <c r="M495" s="173" t="s">
        <v>10</v>
      </c>
      <c r="N495" s="173" t="s">
        <v>11</v>
      </c>
      <c r="O495" s="173" t="s">
        <v>12</v>
      </c>
      <c r="P495" s="174" t="s">
        <v>22</v>
      </c>
      <c r="Q495" s="184" t="s">
        <v>37</v>
      </c>
      <c r="R495" s="45"/>
      <c r="S495" s="56"/>
      <c r="T495" s="64"/>
    </row>
    <row r="496" spans="1:20" x14ac:dyDescent="0.25">
      <c r="A496" s="3"/>
      <c r="B496" s="20" t="s">
        <v>140</v>
      </c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75">
        <f t="shared" ref="O496:O508" si="12">SUM(F496:N496)</f>
        <v>0</v>
      </c>
      <c r="P496" s="185"/>
      <c r="Q496" s="176"/>
      <c r="R496" s="45"/>
      <c r="S496" s="56"/>
      <c r="T496" s="64"/>
    </row>
    <row r="497" spans="1:20" x14ac:dyDescent="0.25">
      <c r="A497" s="3"/>
      <c r="B497" s="20" t="s">
        <v>140</v>
      </c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75">
        <f t="shared" si="12"/>
        <v>0</v>
      </c>
      <c r="P497" s="185"/>
      <c r="Q497" s="176"/>
      <c r="R497" s="45"/>
      <c r="S497" s="56"/>
      <c r="T497" s="64"/>
    </row>
    <row r="498" spans="1:20" x14ac:dyDescent="0.25">
      <c r="A498" s="3"/>
      <c r="B498" s="20" t="s">
        <v>140</v>
      </c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75">
        <f t="shared" si="12"/>
        <v>0</v>
      </c>
      <c r="P498" s="185"/>
      <c r="Q498" s="176"/>
      <c r="R498" s="45"/>
      <c r="S498" s="56"/>
      <c r="T498" s="64"/>
    </row>
    <row r="499" spans="1:20" x14ac:dyDescent="0.25">
      <c r="A499" s="3"/>
      <c r="B499" s="20" t="s">
        <v>140</v>
      </c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75">
        <f t="shared" si="12"/>
        <v>0</v>
      </c>
      <c r="P499" s="185"/>
      <c r="Q499" s="176"/>
      <c r="R499" s="45"/>
      <c r="S499" s="56"/>
      <c r="T499" s="64"/>
    </row>
    <row r="500" spans="1:20" x14ac:dyDescent="0.25">
      <c r="A500" s="3"/>
      <c r="B500" s="20" t="s">
        <v>140</v>
      </c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75">
        <f t="shared" si="12"/>
        <v>0</v>
      </c>
      <c r="P500" s="185"/>
      <c r="Q500" s="176"/>
      <c r="R500" s="45"/>
      <c r="S500" s="56"/>
      <c r="T500" s="64"/>
    </row>
    <row r="501" spans="1:20" x14ac:dyDescent="0.25">
      <c r="A501" s="3"/>
      <c r="B501" s="20" t="s">
        <v>140</v>
      </c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75">
        <f t="shared" si="12"/>
        <v>0</v>
      </c>
      <c r="P501" s="185"/>
      <c r="Q501" s="176"/>
      <c r="R501" s="45"/>
      <c r="S501" s="56"/>
      <c r="T501" s="64"/>
    </row>
    <row r="502" spans="1:20" x14ac:dyDescent="0.25">
      <c r="A502" s="3"/>
      <c r="B502" s="20" t="s">
        <v>140</v>
      </c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75">
        <f t="shared" si="12"/>
        <v>0</v>
      </c>
      <c r="P502" s="185"/>
      <c r="Q502" s="176"/>
      <c r="R502" s="45"/>
      <c r="S502" s="56"/>
      <c r="T502" s="64"/>
    </row>
    <row r="503" spans="1:20" x14ac:dyDescent="0.25">
      <c r="A503" s="3"/>
      <c r="B503" s="20" t="s">
        <v>140</v>
      </c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75">
        <f t="shared" si="12"/>
        <v>0</v>
      </c>
      <c r="P503" s="185"/>
      <c r="Q503" s="176"/>
      <c r="R503" s="45"/>
      <c r="S503" s="56"/>
      <c r="T503" s="64"/>
    </row>
    <row r="504" spans="1:20" x14ac:dyDescent="0.25">
      <c r="A504" s="3"/>
      <c r="B504" s="20" t="s">
        <v>140</v>
      </c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75">
        <f t="shared" si="12"/>
        <v>0</v>
      </c>
      <c r="P504" s="185"/>
      <c r="Q504" s="176"/>
      <c r="R504" s="45"/>
      <c r="S504" s="56"/>
      <c r="T504" s="64"/>
    </row>
    <row r="505" spans="1:20" x14ac:dyDescent="0.25">
      <c r="A505" s="3"/>
      <c r="B505" s="20" t="s">
        <v>140</v>
      </c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75">
        <f t="shared" si="12"/>
        <v>0</v>
      </c>
      <c r="P505" s="185"/>
      <c r="Q505" s="176"/>
      <c r="R505" s="45"/>
      <c r="S505" s="56"/>
      <c r="T505" s="64"/>
    </row>
    <row r="506" spans="1:20" x14ac:dyDescent="0.25">
      <c r="A506" s="3"/>
      <c r="B506" s="20" t="s">
        <v>140</v>
      </c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75">
        <f t="shared" si="12"/>
        <v>0</v>
      </c>
      <c r="P506" s="185"/>
      <c r="Q506" s="176"/>
      <c r="R506" s="45"/>
      <c r="S506" s="56"/>
      <c r="T506" s="64"/>
    </row>
    <row r="507" spans="1:20" x14ac:dyDescent="0.25">
      <c r="A507" s="3"/>
      <c r="B507" s="20" t="s">
        <v>140</v>
      </c>
      <c r="C507" s="98" t="s">
        <v>37</v>
      </c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75">
        <f t="shared" si="12"/>
        <v>0</v>
      </c>
      <c r="P507" s="185"/>
      <c r="Q507" s="176"/>
      <c r="R507" s="45"/>
      <c r="S507" s="56"/>
      <c r="T507" s="64"/>
    </row>
    <row r="508" spans="1:20" x14ac:dyDescent="0.25">
      <c r="A508" s="3"/>
      <c r="B508" s="20" t="s">
        <v>140</v>
      </c>
      <c r="C508" s="99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75">
        <f t="shared" si="12"/>
        <v>0</v>
      </c>
      <c r="P508" s="185"/>
      <c r="Q508" s="176"/>
      <c r="R508" s="45"/>
      <c r="S508" s="56"/>
      <c r="T508" s="64"/>
    </row>
    <row r="509" spans="1:20" x14ac:dyDescent="0.25">
      <c r="A509" s="3"/>
      <c r="B509" s="395" t="s">
        <v>141</v>
      </c>
      <c r="C509" s="395"/>
      <c r="D509" s="395"/>
      <c r="E509" s="395"/>
      <c r="F509" s="395"/>
      <c r="G509" s="395"/>
      <c r="H509" s="395"/>
      <c r="I509" s="395"/>
      <c r="J509" s="395"/>
      <c r="K509" s="395"/>
      <c r="L509" s="395"/>
      <c r="M509" s="395"/>
      <c r="N509" s="395"/>
      <c r="O509" s="395"/>
      <c r="P509" s="182">
        <f>SUM(O511:O519)</f>
        <v>0</v>
      </c>
      <c r="Q509" s="183">
        <f>SUM(Q511:Q519)</f>
        <v>0</v>
      </c>
      <c r="R509" s="45"/>
      <c r="S509" s="56"/>
      <c r="T509" s="64"/>
    </row>
    <row r="510" spans="1:20" x14ac:dyDescent="0.25">
      <c r="A510" s="3"/>
      <c r="B510" s="172" t="s">
        <v>0</v>
      </c>
      <c r="C510" s="173" t="s">
        <v>1</v>
      </c>
      <c r="D510" s="173" t="s">
        <v>2</v>
      </c>
      <c r="E510" s="173" t="s">
        <v>28</v>
      </c>
      <c r="F510" s="173" t="s">
        <v>3</v>
      </c>
      <c r="G510" s="173" t="s">
        <v>4</v>
      </c>
      <c r="H510" s="173" t="s">
        <v>5</v>
      </c>
      <c r="I510" s="173" t="s">
        <v>6</v>
      </c>
      <c r="J510" s="173" t="s">
        <v>7</v>
      </c>
      <c r="K510" s="173" t="s">
        <v>8</v>
      </c>
      <c r="L510" s="173" t="s">
        <v>9</v>
      </c>
      <c r="M510" s="173" t="s">
        <v>10</v>
      </c>
      <c r="N510" s="173" t="s">
        <v>11</v>
      </c>
      <c r="O510" s="173" t="s">
        <v>12</v>
      </c>
      <c r="P510" s="174" t="s">
        <v>22</v>
      </c>
      <c r="Q510" s="184" t="s">
        <v>37</v>
      </c>
      <c r="R510" s="45"/>
      <c r="S510" s="56"/>
      <c r="T510" s="64"/>
    </row>
    <row r="511" spans="1:20" x14ac:dyDescent="0.25">
      <c r="A511" s="3"/>
      <c r="B511" s="20" t="s">
        <v>141</v>
      </c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75">
        <f t="shared" si="11"/>
        <v>0</v>
      </c>
      <c r="P511" s="185"/>
      <c r="Q511" s="176"/>
      <c r="R511" s="45"/>
      <c r="S511" s="56"/>
      <c r="T511" s="64"/>
    </row>
    <row r="512" spans="1:20" x14ac:dyDescent="0.25">
      <c r="A512" s="3"/>
      <c r="B512" s="20" t="s">
        <v>141</v>
      </c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75">
        <f t="shared" si="11"/>
        <v>0</v>
      </c>
      <c r="P512" s="185"/>
      <c r="Q512" s="176"/>
      <c r="R512" s="45"/>
      <c r="S512" s="56"/>
      <c r="T512" s="64"/>
    </row>
    <row r="513" spans="1:20" x14ac:dyDescent="0.25">
      <c r="A513" s="3"/>
      <c r="B513" s="20" t="s">
        <v>141</v>
      </c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75">
        <f t="shared" si="11"/>
        <v>0</v>
      </c>
      <c r="P513" s="185"/>
      <c r="Q513" s="176"/>
      <c r="R513" s="45"/>
      <c r="S513" s="56"/>
      <c r="T513" s="64"/>
    </row>
    <row r="514" spans="1:20" x14ac:dyDescent="0.25">
      <c r="A514" s="3"/>
      <c r="B514" s="20" t="s">
        <v>141</v>
      </c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75">
        <f t="shared" si="11"/>
        <v>0</v>
      </c>
      <c r="P514" s="185"/>
      <c r="Q514" s="176"/>
      <c r="R514" s="45"/>
      <c r="S514" s="56"/>
      <c r="T514" s="64"/>
    </row>
    <row r="515" spans="1:20" x14ac:dyDescent="0.25">
      <c r="A515" s="3"/>
      <c r="B515" s="20" t="s">
        <v>141</v>
      </c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75">
        <f t="shared" si="11"/>
        <v>0</v>
      </c>
      <c r="P515" s="185"/>
      <c r="Q515" s="176"/>
      <c r="R515" s="45"/>
      <c r="S515" s="56"/>
      <c r="T515" s="64"/>
    </row>
    <row r="516" spans="1:20" x14ac:dyDescent="0.25">
      <c r="A516" s="3"/>
      <c r="B516" s="20" t="s">
        <v>141</v>
      </c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75">
        <f t="shared" si="11"/>
        <v>0</v>
      </c>
      <c r="P516" s="185"/>
      <c r="Q516" s="176"/>
      <c r="R516" s="45"/>
      <c r="S516" s="56"/>
      <c r="T516" s="64"/>
    </row>
    <row r="517" spans="1:20" x14ac:dyDescent="0.25">
      <c r="A517" s="3"/>
      <c r="B517" s="20" t="s">
        <v>141</v>
      </c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75">
        <f t="shared" si="11"/>
        <v>0</v>
      </c>
      <c r="P517" s="185"/>
      <c r="Q517" s="176"/>
      <c r="R517" s="45"/>
      <c r="S517" s="56"/>
      <c r="T517" s="64"/>
    </row>
    <row r="518" spans="1:20" x14ac:dyDescent="0.25">
      <c r="A518" s="3"/>
      <c r="B518" s="20" t="s">
        <v>141</v>
      </c>
      <c r="C518" s="98" t="s">
        <v>37</v>
      </c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75">
        <f t="shared" si="11"/>
        <v>0</v>
      </c>
      <c r="P518" s="185"/>
      <c r="Q518" s="176"/>
      <c r="R518" s="45"/>
      <c r="S518" s="56"/>
      <c r="T518" s="64"/>
    </row>
    <row r="519" spans="1:20" x14ac:dyDescent="0.25">
      <c r="A519" s="3"/>
      <c r="B519" s="20" t="s">
        <v>141</v>
      </c>
      <c r="C519" s="99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75">
        <f t="shared" si="11"/>
        <v>0</v>
      </c>
      <c r="P519" s="185"/>
      <c r="Q519" s="176"/>
      <c r="R519" s="45"/>
      <c r="S519" s="56"/>
      <c r="T519" s="64"/>
    </row>
    <row r="520" spans="1:20" x14ac:dyDescent="0.25">
      <c r="A520" s="3"/>
      <c r="B520" s="395" t="s">
        <v>142</v>
      </c>
      <c r="C520" s="395"/>
      <c r="D520" s="395"/>
      <c r="E520" s="395"/>
      <c r="F520" s="395"/>
      <c r="G520" s="395"/>
      <c r="H520" s="395"/>
      <c r="I520" s="395"/>
      <c r="J520" s="395"/>
      <c r="K520" s="395"/>
      <c r="L520" s="395"/>
      <c r="M520" s="395"/>
      <c r="N520" s="395"/>
      <c r="O520" s="395"/>
      <c r="P520" s="182">
        <f>SUM(O522:O540)</f>
        <v>0</v>
      </c>
      <c r="Q520" s="183">
        <f>SUM(Q522:Q540)</f>
        <v>0</v>
      </c>
      <c r="R520" s="45"/>
      <c r="S520" s="56"/>
      <c r="T520" s="64"/>
    </row>
    <row r="521" spans="1:20" x14ac:dyDescent="0.25">
      <c r="A521" s="3"/>
      <c r="B521" s="172" t="s">
        <v>0</v>
      </c>
      <c r="C521" s="173" t="s">
        <v>1</v>
      </c>
      <c r="D521" s="173" t="s">
        <v>2</v>
      </c>
      <c r="E521" s="173" t="s">
        <v>28</v>
      </c>
      <c r="F521" s="173" t="s">
        <v>3</v>
      </c>
      <c r="G521" s="173" t="s">
        <v>4</v>
      </c>
      <c r="H521" s="173" t="s">
        <v>5</v>
      </c>
      <c r="I521" s="173" t="s">
        <v>6</v>
      </c>
      <c r="J521" s="173" t="s">
        <v>7</v>
      </c>
      <c r="K521" s="173" t="s">
        <v>8</v>
      </c>
      <c r="L521" s="173" t="s">
        <v>9</v>
      </c>
      <c r="M521" s="173" t="s">
        <v>10</v>
      </c>
      <c r="N521" s="173" t="s">
        <v>11</v>
      </c>
      <c r="O521" s="173" t="s">
        <v>12</v>
      </c>
      <c r="P521" s="174" t="s">
        <v>22</v>
      </c>
      <c r="Q521" s="184" t="s">
        <v>37</v>
      </c>
      <c r="R521" s="45"/>
      <c r="S521" s="56"/>
      <c r="T521" s="64"/>
    </row>
    <row r="522" spans="1:20" x14ac:dyDescent="0.25">
      <c r="A522" s="3"/>
      <c r="B522" s="20" t="s">
        <v>142</v>
      </c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75">
        <f t="shared" si="11"/>
        <v>0</v>
      </c>
      <c r="P522" s="185"/>
      <c r="Q522" s="176"/>
      <c r="R522" s="45"/>
      <c r="S522" s="56"/>
      <c r="T522" s="64"/>
    </row>
    <row r="523" spans="1:20" x14ac:dyDescent="0.25">
      <c r="A523" s="3"/>
      <c r="B523" s="20" t="s">
        <v>142</v>
      </c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75">
        <f t="shared" si="11"/>
        <v>0</v>
      </c>
      <c r="P523" s="185"/>
      <c r="Q523" s="176"/>
      <c r="R523" s="45"/>
      <c r="S523" s="56"/>
      <c r="T523" s="64"/>
    </row>
    <row r="524" spans="1:20" x14ac:dyDescent="0.25">
      <c r="A524" s="3"/>
      <c r="B524" s="20" t="s">
        <v>142</v>
      </c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75">
        <f t="shared" si="11"/>
        <v>0</v>
      </c>
      <c r="P524" s="185"/>
      <c r="Q524" s="176"/>
      <c r="R524" s="45"/>
      <c r="S524" s="56"/>
      <c r="T524" s="64"/>
    </row>
    <row r="525" spans="1:20" x14ac:dyDescent="0.25">
      <c r="A525" s="3"/>
      <c r="B525" s="20" t="s">
        <v>142</v>
      </c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75">
        <f t="shared" si="11"/>
        <v>0</v>
      </c>
      <c r="P525" s="185"/>
      <c r="Q525" s="176"/>
      <c r="R525" s="45"/>
      <c r="S525" s="56"/>
      <c r="T525" s="64"/>
    </row>
    <row r="526" spans="1:20" x14ac:dyDescent="0.25">
      <c r="A526" s="3"/>
      <c r="B526" s="20" t="s">
        <v>142</v>
      </c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75">
        <f t="shared" si="11"/>
        <v>0</v>
      </c>
      <c r="P526" s="185"/>
      <c r="Q526" s="176"/>
      <c r="R526" s="45"/>
      <c r="S526" s="56"/>
      <c r="T526" s="64"/>
    </row>
    <row r="527" spans="1:20" x14ac:dyDescent="0.25">
      <c r="A527" s="3"/>
      <c r="B527" s="20" t="s">
        <v>142</v>
      </c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75">
        <f t="shared" si="11"/>
        <v>0</v>
      </c>
      <c r="P527" s="185"/>
      <c r="Q527" s="176"/>
      <c r="R527" s="45"/>
      <c r="S527" s="56"/>
      <c r="T527" s="64"/>
    </row>
    <row r="528" spans="1:20" x14ac:dyDescent="0.25">
      <c r="A528" s="3"/>
      <c r="B528" s="20" t="s">
        <v>142</v>
      </c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75">
        <f t="shared" si="11"/>
        <v>0</v>
      </c>
      <c r="P528" s="185"/>
      <c r="Q528" s="176"/>
      <c r="R528" s="45"/>
      <c r="S528" s="56"/>
      <c r="T528" s="64"/>
    </row>
    <row r="529" spans="1:20" x14ac:dyDescent="0.25">
      <c r="A529" s="3"/>
      <c r="B529" s="20" t="s">
        <v>142</v>
      </c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75">
        <f t="shared" si="11"/>
        <v>0</v>
      </c>
      <c r="P529" s="185"/>
      <c r="Q529" s="176"/>
      <c r="R529" s="45"/>
      <c r="S529" s="56"/>
      <c r="T529" s="64"/>
    </row>
    <row r="530" spans="1:20" x14ac:dyDescent="0.25">
      <c r="A530" s="3"/>
      <c r="B530" s="20" t="s">
        <v>142</v>
      </c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75">
        <f t="shared" si="11"/>
        <v>0</v>
      </c>
      <c r="P530" s="185"/>
      <c r="Q530" s="176"/>
      <c r="R530" s="45"/>
      <c r="S530" s="56"/>
      <c r="T530" s="64"/>
    </row>
    <row r="531" spans="1:20" x14ac:dyDescent="0.25">
      <c r="A531" s="3"/>
      <c r="B531" s="20" t="s">
        <v>142</v>
      </c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75">
        <f t="shared" si="11"/>
        <v>0</v>
      </c>
      <c r="P531" s="185"/>
      <c r="Q531" s="176"/>
      <c r="R531" s="45"/>
      <c r="S531" s="56"/>
      <c r="T531" s="64"/>
    </row>
    <row r="532" spans="1:20" x14ac:dyDescent="0.25">
      <c r="A532" s="3"/>
      <c r="B532" s="20" t="s">
        <v>142</v>
      </c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75">
        <f t="shared" si="11"/>
        <v>0</v>
      </c>
      <c r="P532" s="185"/>
      <c r="Q532" s="176"/>
      <c r="R532" s="45"/>
      <c r="S532" s="56"/>
      <c r="T532" s="64"/>
    </row>
    <row r="533" spans="1:20" x14ac:dyDescent="0.25">
      <c r="A533" s="3"/>
      <c r="B533" s="20" t="s">
        <v>142</v>
      </c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75">
        <f t="shared" si="11"/>
        <v>0</v>
      </c>
      <c r="P533" s="185"/>
      <c r="Q533" s="176"/>
      <c r="R533" s="45"/>
      <c r="S533" s="56"/>
      <c r="T533" s="64"/>
    </row>
    <row r="534" spans="1:20" x14ac:dyDescent="0.25">
      <c r="A534" s="3"/>
      <c r="B534" s="20" t="s">
        <v>142</v>
      </c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75">
        <f t="shared" si="11"/>
        <v>0</v>
      </c>
      <c r="P534" s="185"/>
      <c r="Q534" s="176"/>
      <c r="R534" s="45"/>
      <c r="S534" s="56"/>
      <c r="T534" s="64"/>
    </row>
    <row r="535" spans="1:20" x14ac:dyDescent="0.25">
      <c r="A535" s="3"/>
      <c r="B535" s="20" t="s">
        <v>142</v>
      </c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75">
        <f t="shared" si="11"/>
        <v>0</v>
      </c>
      <c r="P535" s="185"/>
      <c r="Q535" s="176"/>
      <c r="R535" s="45"/>
      <c r="S535" s="56"/>
      <c r="T535" s="64"/>
    </row>
    <row r="536" spans="1:20" x14ac:dyDescent="0.25">
      <c r="A536" s="3"/>
      <c r="B536" s="20" t="s">
        <v>142</v>
      </c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75">
        <f t="shared" si="11"/>
        <v>0</v>
      </c>
      <c r="P536" s="185"/>
      <c r="Q536" s="176"/>
      <c r="R536" s="45"/>
      <c r="S536" s="56"/>
      <c r="T536" s="64"/>
    </row>
    <row r="537" spans="1:20" x14ac:dyDescent="0.25">
      <c r="A537" s="3"/>
      <c r="B537" s="20" t="s">
        <v>142</v>
      </c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75">
        <f t="shared" si="11"/>
        <v>0</v>
      </c>
      <c r="P537" s="185"/>
      <c r="Q537" s="176"/>
      <c r="R537" s="45"/>
      <c r="S537" s="56"/>
      <c r="T537" s="64"/>
    </row>
    <row r="538" spans="1:20" x14ac:dyDescent="0.25">
      <c r="A538" s="3"/>
      <c r="B538" s="20" t="s">
        <v>142</v>
      </c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75">
        <f t="shared" si="11"/>
        <v>0</v>
      </c>
      <c r="P538" s="185"/>
      <c r="Q538" s="176"/>
      <c r="R538" s="45"/>
      <c r="S538" s="56"/>
      <c r="T538" s="64"/>
    </row>
    <row r="539" spans="1:20" x14ac:dyDescent="0.25">
      <c r="A539" s="3"/>
      <c r="B539" s="20" t="s">
        <v>142</v>
      </c>
      <c r="C539" s="98" t="s">
        <v>37</v>
      </c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75">
        <f t="shared" si="11"/>
        <v>0</v>
      </c>
      <c r="P539" s="185"/>
      <c r="Q539" s="176"/>
      <c r="R539" s="45"/>
      <c r="S539" s="56"/>
      <c r="T539" s="64"/>
    </row>
    <row r="540" spans="1:20" x14ac:dyDescent="0.25">
      <c r="A540" s="3"/>
      <c r="B540" s="20" t="s">
        <v>142</v>
      </c>
      <c r="C540" s="99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75">
        <f t="shared" si="11"/>
        <v>0</v>
      </c>
      <c r="P540" s="185"/>
      <c r="Q540" s="176"/>
      <c r="R540" s="45"/>
      <c r="S540" s="56"/>
      <c r="T540" s="64"/>
    </row>
    <row r="541" spans="1:20" x14ac:dyDescent="0.25">
      <c r="A541" s="3"/>
      <c r="B541" s="395" t="s">
        <v>143</v>
      </c>
      <c r="C541" s="395"/>
      <c r="D541" s="395"/>
      <c r="E541" s="395"/>
      <c r="F541" s="395"/>
      <c r="G541" s="395"/>
      <c r="H541" s="395"/>
      <c r="I541" s="395"/>
      <c r="J541" s="395"/>
      <c r="K541" s="395"/>
      <c r="L541" s="395"/>
      <c r="M541" s="395"/>
      <c r="N541" s="395"/>
      <c r="O541" s="395"/>
      <c r="P541" s="182">
        <f>SUM(O543:O561)</f>
        <v>0</v>
      </c>
      <c r="Q541" s="183">
        <f>SUM(Q543:Q561)</f>
        <v>0</v>
      </c>
      <c r="R541" s="45"/>
      <c r="S541" s="56"/>
      <c r="T541" s="64"/>
    </row>
    <row r="542" spans="1:20" x14ac:dyDescent="0.25">
      <c r="A542" s="3"/>
      <c r="B542" s="172" t="s">
        <v>0</v>
      </c>
      <c r="C542" s="173" t="s">
        <v>1</v>
      </c>
      <c r="D542" s="173" t="s">
        <v>2</v>
      </c>
      <c r="E542" s="173" t="s">
        <v>28</v>
      </c>
      <c r="F542" s="173" t="s">
        <v>3</v>
      </c>
      <c r="G542" s="173" t="s">
        <v>4</v>
      </c>
      <c r="H542" s="173" t="s">
        <v>5</v>
      </c>
      <c r="I542" s="173" t="s">
        <v>6</v>
      </c>
      <c r="J542" s="173" t="s">
        <v>7</v>
      </c>
      <c r="K542" s="173" t="s">
        <v>8</v>
      </c>
      <c r="L542" s="173" t="s">
        <v>9</v>
      </c>
      <c r="M542" s="173" t="s">
        <v>10</v>
      </c>
      <c r="N542" s="173" t="s">
        <v>11</v>
      </c>
      <c r="O542" s="173" t="s">
        <v>12</v>
      </c>
      <c r="P542" s="174" t="s">
        <v>22</v>
      </c>
      <c r="Q542" s="184" t="s">
        <v>37</v>
      </c>
      <c r="R542" s="45"/>
      <c r="S542" s="56"/>
      <c r="T542" s="64"/>
    </row>
    <row r="543" spans="1:20" x14ac:dyDescent="0.25">
      <c r="A543" s="3"/>
      <c r="B543" s="20" t="s">
        <v>143</v>
      </c>
      <c r="C543" s="100"/>
      <c r="D543" s="100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75">
        <f t="shared" si="11"/>
        <v>0</v>
      </c>
      <c r="P543" s="185"/>
      <c r="Q543" s="176"/>
      <c r="R543" s="45"/>
      <c r="S543" s="56"/>
      <c r="T543" s="64"/>
    </row>
    <row r="544" spans="1:20" x14ac:dyDescent="0.25">
      <c r="A544" s="3"/>
      <c r="B544" s="20" t="s">
        <v>143</v>
      </c>
      <c r="C544" s="100"/>
      <c r="D544" s="100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75">
        <f t="shared" si="11"/>
        <v>0</v>
      </c>
      <c r="P544" s="185"/>
      <c r="Q544" s="176"/>
      <c r="R544" s="45"/>
      <c r="S544" s="56"/>
      <c r="T544" s="64"/>
    </row>
    <row r="545" spans="1:20" x14ac:dyDescent="0.25">
      <c r="A545" s="3"/>
      <c r="B545" s="20" t="s">
        <v>143</v>
      </c>
      <c r="C545" s="100"/>
      <c r="D545" s="100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75">
        <f t="shared" si="11"/>
        <v>0</v>
      </c>
      <c r="P545" s="185"/>
      <c r="Q545" s="176"/>
      <c r="R545" s="45"/>
      <c r="S545" s="56"/>
      <c r="T545" s="64"/>
    </row>
    <row r="546" spans="1:20" x14ac:dyDescent="0.25">
      <c r="A546" s="3"/>
      <c r="B546" s="20" t="s">
        <v>143</v>
      </c>
      <c r="C546" s="100"/>
      <c r="D546" s="100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75">
        <f t="shared" si="11"/>
        <v>0</v>
      </c>
      <c r="P546" s="185"/>
      <c r="Q546" s="176"/>
      <c r="R546" s="45"/>
      <c r="S546" s="56"/>
      <c r="T546" s="64"/>
    </row>
    <row r="547" spans="1:20" x14ac:dyDescent="0.25">
      <c r="A547" s="3"/>
      <c r="B547" s="20" t="s">
        <v>143</v>
      </c>
      <c r="C547" s="100"/>
      <c r="D547" s="100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75">
        <f t="shared" si="11"/>
        <v>0</v>
      </c>
      <c r="P547" s="185"/>
      <c r="Q547" s="176"/>
      <c r="R547" s="45"/>
      <c r="S547" s="56"/>
      <c r="T547" s="64"/>
    </row>
    <row r="548" spans="1:20" x14ac:dyDescent="0.25">
      <c r="A548" s="3"/>
      <c r="B548" s="20" t="s">
        <v>143</v>
      </c>
      <c r="C548" s="100"/>
      <c r="D548" s="100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75">
        <f t="shared" si="11"/>
        <v>0</v>
      </c>
      <c r="P548" s="185"/>
      <c r="Q548" s="176"/>
      <c r="R548" s="45"/>
      <c r="S548" s="56"/>
      <c r="T548" s="64"/>
    </row>
    <row r="549" spans="1:20" x14ac:dyDescent="0.25">
      <c r="A549" s="3"/>
      <c r="B549" s="20" t="s">
        <v>143</v>
      </c>
      <c r="C549" s="100"/>
      <c r="D549" s="100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75">
        <f t="shared" si="11"/>
        <v>0</v>
      </c>
      <c r="P549" s="185"/>
      <c r="Q549" s="176"/>
      <c r="R549" s="45"/>
      <c r="S549" s="56"/>
      <c r="T549" s="64"/>
    </row>
    <row r="550" spans="1:20" x14ac:dyDescent="0.25">
      <c r="A550" s="3"/>
      <c r="B550" s="20" t="s">
        <v>143</v>
      </c>
      <c r="C550" s="100"/>
      <c r="D550" s="100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75">
        <f t="shared" si="11"/>
        <v>0</v>
      </c>
      <c r="P550" s="185"/>
      <c r="Q550" s="176"/>
      <c r="R550" s="45"/>
      <c r="S550" s="56"/>
      <c r="T550" s="64"/>
    </row>
    <row r="551" spans="1:20" x14ac:dyDescent="0.25">
      <c r="A551" s="3"/>
      <c r="B551" s="20" t="s">
        <v>143</v>
      </c>
      <c r="C551" s="100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75">
        <f t="shared" si="11"/>
        <v>0</v>
      </c>
      <c r="P551" s="185"/>
      <c r="Q551" s="176"/>
      <c r="R551" s="45"/>
      <c r="S551" s="56"/>
      <c r="T551" s="64"/>
    </row>
    <row r="552" spans="1:20" x14ac:dyDescent="0.25">
      <c r="A552" s="3"/>
      <c r="B552" s="20" t="s">
        <v>143</v>
      </c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75">
        <f t="shared" si="11"/>
        <v>0</v>
      </c>
      <c r="P552" s="185"/>
      <c r="Q552" s="176"/>
      <c r="R552" s="45"/>
      <c r="S552" s="56"/>
      <c r="T552" s="64"/>
    </row>
    <row r="553" spans="1:20" x14ac:dyDescent="0.25">
      <c r="A553" s="3"/>
      <c r="B553" s="20" t="s">
        <v>143</v>
      </c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75">
        <f t="shared" si="11"/>
        <v>0</v>
      </c>
      <c r="P553" s="185"/>
      <c r="Q553" s="176"/>
      <c r="R553" s="45"/>
      <c r="S553" s="56"/>
      <c r="T553" s="64"/>
    </row>
    <row r="554" spans="1:20" x14ac:dyDescent="0.25">
      <c r="A554" s="3"/>
      <c r="B554" s="20" t="s">
        <v>143</v>
      </c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75">
        <f t="shared" si="11"/>
        <v>0</v>
      </c>
      <c r="P554" s="185"/>
      <c r="Q554" s="176"/>
      <c r="R554" s="45"/>
      <c r="S554" s="56"/>
      <c r="T554" s="64"/>
    </row>
    <row r="555" spans="1:20" x14ac:dyDescent="0.25">
      <c r="A555" s="3"/>
      <c r="B555" s="20" t="s">
        <v>143</v>
      </c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75">
        <f t="shared" si="11"/>
        <v>0</v>
      </c>
      <c r="P555" s="185"/>
      <c r="Q555" s="176"/>
      <c r="R555" s="45"/>
      <c r="S555" s="56"/>
      <c r="T555" s="64"/>
    </row>
    <row r="556" spans="1:20" x14ac:dyDescent="0.25">
      <c r="A556" s="3"/>
      <c r="B556" s="20" t="s">
        <v>143</v>
      </c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75">
        <f t="shared" si="11"/>
        <v>0</v>
      </c>
      <c r="P556" s="185"/>
      <c r="Q556" s="176"/>
      <c r="R556" s="45"/>
      <c r="S556" s="56"/>
      <c r="T556" s="64"/>
    </row>
    <row r="557" spans="1:20" x14ac:dyDescent="0.25">
      <c r="A557" s="3"/>
      <c r="B557" s="20" t="s">
        <v>143</v>
      </c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75">
        <f t="shared" si="11"/>
        <v>0</v>
      </c>
      <c r="P557" s="185"/>
      <c r="Q557" s="176"/>
      <c r="R557" s="45"/>
      <c r="S557" s="56"/>
      <c r="T557" s="64"/>
    </row>
    <row r="558" spans="1:20" x14ac:dyDescent="0.25">
      <c r="A558" s="3"/>
      <c r="B558" s="20" t="s">
        <v>143</v>
      </c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75">
        <f t="shared" si="11"/>
        <v>0</v>
      </c>
      <c r="P558" s="185"/>
      <c r="Q558" s="176"/>
      <c r="R558" s="45"/>
      <c r="S558" s="56"/>
      <c r="T558" s="64"/>
    </row>
    <row r="559" spans="1:20" x14ac:dyDescent="0.25">
      <c r="A559" s="3"/>
      <c r="B559" s="20" t="s">
        <v>143</v>
      </c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75">
        <f t="shared" si="11"/>
        <v>0</v>
      </c>
      <c r="P559" s="185"/>
      <c r="Q559" s="176"/>
      <c r="R559" s="45"/>
      <c r="S559" s="56"/>
      <c r="T559" s="64"/>
    </row>
    <row r="560" spans="1:20" x14ac:dyDescent="0.25">
      <c r="A560" s="3"/>
      <c r="B560" s="20" t="s">
        <v>143</v>
      </c>
      <c r="C560" s="98" t="s">
        <v>37</v>
      </c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75">
        <f t="shared" si="11"/>
        <v>0</v>
      </c>
      <c r="P560" s="185"/>
      <c r="Q560" s="176"/>
      <c r="R560" s="45"/>
      <c r="S560" s="56"/>
      <c r="T560" s="64"/>
    </row>
    <row r="561" spans="1:20" x14ac:dyDescent="0.25">
      <c r="A561" s="3"/>
      <c r="B561" s="20" t="s">
        <v>143</v>
      </c>
      <c r="C561" s="99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75">
        <f t="shared" si="11"/>
        <v>0</v>
      </c>
      <c r="P561" s="185"/>
      <c r="Q561" s="176"/>
      <c r="R561" s="45"/>
      <c r="S561" s="56"/>
      <c r="T561" s="64"/>
    </row>
    <row r="562" spans="1:20" x14ac:dyDescent="0.25">
      <c r="A562" s="3"/>
      <c r="B562" s="395" t="s">
        <v>144</v>
      </c>
      <c r="C562" s="395"/>
      <c r="D562" s="395"/>
      <c r="E562" s="395"/>
      <c r="F562" s="395"/>
      <c r="G562" s="395"/>
      <c r="H562" s="395"/>
      <c r="I562" s="395"/>
      <c r="J562" s="395"/>
      <c r="K562" s="395"/>
      <c r="L562" s="395"/>
      <c r="M562" s="395"/>
      <c r="N562" s="395"/>
      <c r="O562" s="395"/>
      <c r="P562" s="182">
        <f>SUM(O564:O583)</f>
        <v>0</v>
      </c>
      <c r="Q562" s="183">
        <f>SUM(Q564:Q583)</f>
        <v>0</v>
      </c>
      <c r="R562" s="45"/>
      <c r="S562" s="56"/>
      <c r="T562" s="64"/>
    </row>
    <row r="563" spans="1:20" x14ac:dyDescent="0.25">
      <c r="A563" s="3"/>
      <c r="B563" s="172" t="s">
        <v>0</v>
      </c>
      <c r="C563" s="173" t="s">
        <v>1</v>
      </c>
      <c r="D563" s="173" t="s">
        <v>2</v>
      </c>
      <c r="E563" s="173" t="s">
        <v>28</v>
      </c>
      <c r="F563" s="173" t="s">
        <v>3</v>
      </c>
      <c r="G563" s="173" t="s">
        <v>4</v>
      </c>
      <c r="H563" s="173" t="s">
        <v>5</v>
      </c>
      <c r="I563" s="173" t="s">
        <v>6</v>
      </c>
      <c r="J563" s="173" t="s">
        <v>7</v>
      </c>
      <c r="K563" s="173" t="s">
        <v>8</v>
      </c>
      <c r="L563" s="173" t="s">
        <v>9</v>
      </c>
      <c r="M563" s="173" t="s">
        <v>10</v>
      </c>
      <c r="N563" s="173" t="s">
        <v>11</v>
      </c>
      <c r="O563" s="173" t="s">
        <v>12</v>
      </c>
      <c r="P563" s="174" t="s">
        <v>22</v>
      </c>
      <c r="Q563" s="184" t="s">
        <v>37</v>
      </c>
      <c r="R563" s="45"/>
      <c r="S563" s="56"/>
      <c r="T563" s="64"/>
    </row>
    <row r="564" spans="1:20" x14ac:dyDescent="0.25">
      <c r="A564" s="3"/>
      <c r="B564" s="20" t="s">
        <v>158</v>
      </c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75">
        <f t="shared" si="11"/>
        <v>0</v>
      </c>
      <c r="P564" s="185"/>
      <c r="Q564" s="176"/>
      <c r="R564" s="45"/>
      <c r="S564" s="56"/>
      <c r="T564" s="64"/>
    </row>
    <row r="565" spans="1:20" x14ac:dyDescent="0.25">
      <c r="A565" s="3"/>
      <c r="B565" s="20" t="s">
        <v>144</v>
      </c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75">
        <f t="shared" si="11"/>
        <v>0</v>
      </c>
      <c r="P565" s="185"/>
      <c r="Q565" s="176"/>
      <c r="R565" s="45"/>
      <c r="S565" s="56"/>
      <c r="T565" s="64"/>
    </row>
    <row r="566" spans="1:20" x14ac:dyDescent="0.25">
      <c r="A566" s="3"/>
      <c r="B566" s="20" t="s">
        <v>144</v>
      </c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75">
        <f t="shared" si="11"/>
        <v>0</v>
      </c>
      <c r="P566" s="185"/>
      <c r="Q566" s="176"/>
      <c r="R566" s="45"/>
      <c r="S566" s="56"/>
      <c r="T566" s="64"/>
    </row>
    <row r="567" spans="1:20" x14ac:dyDescent="0.25">
      <c r="A567" s="3"/>
      <c r="B567" s="20" t="s">
        <v>144</v>
      </c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75">
        <f t="shared" si="11"/>
        <v>0</v>
      </c>
      <c r="P567" s="185"/>
      <c r="Q567" s="176"/>
      <c r="R567" s="45"/>
      <c r="S567" s="56"/>
      <c r="T567" s="64"/>
    </row>
    <row r="568" spans="1:20" x14ac:dyDescent="0.25">
      <c r="A568" s="3"/>
      <c r="B568" s="20" t="s">
        <v>144</v>
      </c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75">
        <f t="shared" si="11"/>
        <v>0</v>
      </c>
      <c r="P568" s="185"/>
      <c r="Q568" s="176"/>
      <c r="R568" s="45"/>
      <c r="S568" s="56"/>
      <c r="T568" s="64"/>
    </row>
    <row r="569" spans="1:20" x14ac:dyDescent="0.25">
      <c r="A569" s="3"/>
      <c r="B569" s="20" t="s">
        <v>144</v>
      </c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75">
        <f t="shared" si="11"/>
        <v>0</v>
      </c>
      <c r="P569" s="185"/>
      <c r="Q569" s="176"/>
      <c r="R569" s="45"/>
      <c r="S569" s="56"/>
      <c r="T569" s="64"/>
    </row>
    <row r="570" spans="1:20" x14ac:dyDescent="0.25">
      <c r="A570" s="3"/>
      <c r="B570" s="20" t="s">
        <v>144</v>
      </c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75">
        <f t="shared" si="11"/>
        <v>0</v>
      </c>
      <c r="P570" s="185"/>
      <c r="Q570" s="176"/>
      <c r="R570" s="45"/>
      <c r="S570" s="56"/>
      <c r="T570" s="64"/>
    </row>
    <row r="571" spans="1:20" x14ac:dyDescent="0.25">
      <c r="A571" s="3"/>
      <c r="B571" s="20" t="s">
        <v>144</v>
      </c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75">
        <f t="shared" si="11"/>
        <v>0</v>
      </c>
      <c r="P571" s="185"/>
      <c r="Q571" s="176"/>
      <c r="R571" s="45"/>
      <c r="S571" s="56"/>
      <c r="T571" s="64"/>
    </row>
    <row r="572" spans="1:20" x14ac:dyDescent="0.25">
      <c r="A572" s="3"/>
      <c r="B572" s="20" t="s">
        <v>144</v>
      </c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75">
        <f t="shared" si="11"/>
        <v>0</v>
      </c>
      <c r="P572" s="185"/>
      <c r="Q572" s="176"/>
      <c r="R572" s="45"/>
      <c r="S572" s="56"/>
      <c r="T572" s="64"/>
    </row>
    <row r="573" spans="1:20" x14ac:dyDescent="0.25">
      <c r="A573" s="3"/>
      <c r="B573" s="20" t="s">
        <v>144</v>
      </c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75">
        <f t="shared" si="11"/>
        <v>0</v>
      </c>
      <c r="P573" s="185"/>
      <c r="Q573" s="176"/>
      <c r="R573" s="45"/>
      <c r="S573" s="56"/>
      <c r="T573" s="64"/>
    </row>
    <row r="574" spans="1:20" x14ac:dyDescent="0.25">
      <c r="A574" s="3"/>
      <c r="B574" s="20" t="s">
        <v>144</v>
      </c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75">
        <f t="shared" si="11"/>
        <v>0</v>
      </c>
      <c r="P574" s="185"/>
      <c r="Q574" s="176"/>
      <c r="R574" s="45"/>
      <c r="S574" s="56"/>
      <c r="T574" s="64"/>
    </row>
    <row r="575" spans="1:20" x14ac:dyDescent="0.25">
      <c r="A575" s="3"/>
      <c r="B575" s="20" t="s">
        <v>144</v>
      </c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75">
        <f t="shared" si="11"/>
        <v>0</v>
      </c>
      <c r="P575" s="185"/>
      <c r="Q575" s="176"/>
      <c r="R575" s="45"/>
      <c r="S575" s="56"/>
      <c r="T575" s="64"/>
    </row>
    <row r="576" spans="1:20" x14ac:dyDescent="0.25">
      <c r="A576" s="3"/>
      <c r="B576" s="20" t="s">
        <v>144</v>
      </c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75">
        <f t="shared" si="11"/>
        <v>0</v>
      </c>
      <c r="P576" s="185"/>
      <c r="Q576" s="176"/>
      <c r="R576" s="45"/>
      <c r="S576" s="56"/>
      <c r="T576" s="64"/>
    </row>
    <row r="577" spans="1:20" x14ac:dyDescent="0.25">
      <c r="A577" s="3"/>
      <c r="B577" s="20" t="s">
        <v>144</v>
      </c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75">
        <f t="shared" si="11"/>
        <v>0</v>
      </c>
      <c r="P577" s="185"/>
      <c r="Q577" s="176"/>
      <c r="R577" s="45"/>
      <c r="S577" s="56"/>
      <c r="T577" s="64"/>
    </row>
    <row r="578" spans="1:20" x14ac:dyDescent="0.25">
      <c r="A578" s="3"/>
      <c r="B578" s="20" t="s">
        <v>144</v>
      </c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75">
        <f t="shared" si="11"/>
        <v>0</v>
      </c>
      <c r="P578" s="185"/>
      <c r="Q578" s="176"/>
      <c r="R578" s="45"/>
      <c r="S578" s="56"/>
      <c r="T578" s="64"/>
    </row>
    <row r="579" spans="1:20" x14ac:dyDescent="0.25">
      <c r="A579" s="3"/>
      <c r="B579" s="20" t="s">
        <v>144</v>
      </c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75">
        <f t="shared" si="11"/>
        <v>0</v>
      </c>
      <c r="P579" s="185"/>
      <c r="Q579" s="176"/>
      <c r="R579" s="45"/>
      <c r="S579" s="56"/>
      <c r="T579" s="64"/>
    </row>
    <row r="580" spans="1:20" x14ac:dyDescent="0.25">
      <c r="A580" s="3"/>
      <c r="B580" s="20" t="s">
        <v>144</v>
      </c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75">
        <f t="shared" si="11"/>
        <v>0</v>
      </c>
      <c r="P580" s="185"/>
      <c r="Q580" s="176"/>
      <c r="R580" s="45"/>
      <c r="S580" s="56"/>
      <c r="T580" s="64"/>
    </row>
    <row r="581" spans="1:20" x14ac:dyDescent="0.25">
      <c r="A581" s="3"/>
      <c r="B581" s="20" t="s">
        <v>144</v>
      </c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75">
        <f t="shared" si="11"/>
        <v>0</v>
      </c>
      <c r="P581" s="185"/>
      <c r="Q581" s="176"/>
      <c r="R581" s="45"/>
      <c r="S581" s="56"/>
      <c r="T581" s="64"/>
    </row>
    <row r="582" spans="1:20" x14ac:dyDescent="0.25">
      <c r="A582" s="3"/>
      <c r="B582" s="20" t="s">
        <v>144</v>
      </c>
      <c r="C582" s="98" t="s">
        <v>37</v>
      </c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75">
        <f t="shared" si="11"/>
        <v>0</v>
      </c>
      <c r="P582" s="185"/>
      <c r="Q582" s="176"/>
      <c r="R582" s="45"/>
      <c r="S582" s="56"/>
      <c r="T582" s="64"/>
    </row>
    <row r="583" spans="1:20" x14ac:dyDescent="0.25">
      <c r="A583" s="3"/>
      <c r="B583" s="20" t="s">
        <v>144</v>
      </c>
      <c r="C583" s="99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75">
        <f t="shared" si="11"/>
        <v>0</v>
      </c>
      <c r="P583" s="185"/>
      <c r="Q583" s="176"/>
      <c r="R583" s="45"/>
      <c r="S583" s="56"/>
      <c r="T583" s="64"/>
    </row>
    <row r="584" spans="1:20" x14ac:dyDescent="0.25">
      <c r="A584" s="3"/>
      <c r="B584" s="395" t="s">
        <v>145</v>
      </c>
      <c r="C584" s="395"/>
      <c r="D584" s="395"/>
      <c r="E584" s="395"/>
      <c r="F584" s="395"/>
      <c r="G584" s="395"/>
      <c r="H584" s="395"/>
      <c r="I584" s="395"/>
      <c r="J584" s="395"/>
      <c r="K584" s="395"/>
      <c r="L584" s="395"/>
      <c r="M584" s="395"/>
      <c r="N584" s="395"/>
      <c r="O584" s="395"/>
      <c r="P584" s="182">
        <f>SUM(O586:O604)</f>
        <v>0</v>
      </c>
      <c r="Q584" s="183">
        <f>SUM(Q586:Q604)</f>
        <v>0</v>
      </c>
      <c r="R584" s="45"/>
      <c r="S584" s="56"/>
      <c r="T584" s="64"/>
    </row>
    <row r="585" spans="1:20" x14ac:dyDescent="0.25">
      <c r="A585" s="3"/>
      <c r="B585" s="172" t="s">
        <v>0</v>
      </c>
      <c r="C585" s="173" t="s">
        <v>1</v>
      </c>
      <c r="D585" s="173" t="s">
        <v>2</v>
      </c>
      <c r="E585" s="173" t="s">
        <v>28</v>
      </c>
      <c r="F585" s="173" t="s">
        <v>3</v>
      </c>
      <c r="G585" s="173" t="s">
        <v>4</v>
      </c>
      <c r="H585" s="173" t="s">
        <v>5</v>
      </c>
      <c r="I585" s="173" t="s">
        <v>6</v>
      </c>
      <c r="J585" s="173" t="s">
        <v>7</v>
      </c>
      <c r="K585" s="173" t="s">
        <v>8</v>
      </c>
      <c r="L585" s="173" t="s">
        <v>9</v>
      </c>
      <c r="M585" s="173" t="s">
        <v>10</v>
      </c>
      <c r="N585" s="173" t="s">
        <v>11</v>
      </c>
      <c r="O585" s="173" t="s">
        <v>12</v>
      </c>
      <c r="P585" s="174" t="s">
        <v>22</v>
      </c>
      <c r="Q585" s="184" t="s">
        <v>37</v>
      </c>
      <c r="R585" s="45"/>
      <c r="S585" s="56"/>
      <c r="T585" s="64"/>
    </row>
    <row r="586" spans="1:20" x14ac:dyDescent="0.25">
      <c r="A586" s="3"/>
      <c r="B586" s="20" t="s">
        <v>145</v>
      </c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75">
        <f t="shared" si="11"/>
        <v>0</v>
      </c>
      <c r="P586" s="185"/>
      <c r="Q586" s="176"/>
      <c r="R586" s="45"/>
      <c r="S586" s="56"/>
      <c r="T586" s="64"/>
    </row>
    <row r="587" spans="1:20" x14ac:dyDescent="0.25">
      <c r="A587" s="3"/>
      <c r="B587" s="20" t="s">
        <v>145</v>
      </c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75">
        <f t="shared" si="11"/>
        <v>0</v>
      </c>
      <c r="P587" s="185"/>
      <c r="Q587" s="176"/>
      <c r="R587" s="45"/>
      <c r="S587" s="56"/>
      <c r="T587" s="64"/>
    </row>
    <row r="588" spans="1:20" x14ac:dyDescent="0.25">
      <c r="A588" s="3"/>
      <c r="B588" s="20" t="s">
        <v>145</v>
      </c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75">
        <f t="shared" si="11"/>
        <v>0</v>
      </c>
      <c r="P588" s="185"/>
      <c r="Q588" s="176"/>
      <c r="R588" s="45"/>
      <c r="S588" s="56"/>
      <c r="T588" s="64"/>
    </row>
    <row r="589" spans="1:20" x14ac:dyDescent="0.25">
      <c r="A589" s="3"/>
      <c r="B589" s="20" t="s">
        <v>145</v>
      </c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75">
        <f t="shared" si="11"/>
        <v>0</v>
      </c>
      <c r="P589" s="185"/>
      <c r="Q589" s="176"/>
      <c r="R589" s="45"/>
      <c r="S589" s="56"/>
      <c r="T589" s="64"/>
    </row>
    <row r="590" spans="1:20" x14ac:dyDescent="0.25">
      <c r="A590" s="3"/>
      <c r="B590" s="20" t="s">
        <v>145</v>
      </c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75">
        <f t="shared" si="11"/>
        <v>0</v>
      </c>
      <c r="P590" s="185"/>
      <c r="Q590" s="176"/>
      <c r="R590" s="45"/>
      <c r="S590" s="56"/>
      <c r="T590" s="64"/>
    </row>
    <row r="591" spans="1:20" x14ac:dyDescent="0.25">
      <c r="A591" s="3"/>
      <c r="B591" s="20" t="s">
        <v>145</v>
      </c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75">
        <f t="shared" si="11"/>
        <v>0</v>
      </c>
      <c r="P591" s="185"/>
      <c r="Q591" s="176"/>
      <c r="R591" s="45"/>
      <c r="S591" s="56"/>
      <c r="T591" s="64"/>
    </row>
    <row r="592" spans="1:20" x14ac:dyDescent="0.25">
      <c r="A592" s="3"/>
      <c r="B592" s="20" t="s">
        <v>145</v>
      </c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75">
        <f t="shared" si="11"/>
        <v>0</v>
      </c>
      <c r="P592" s="185"/>
      <c r="Q592" s="176"/>
      <c r="R592" s="45"/>
      <c r="S592" s="56"/>
      <c r="T592" s="64"/>
    </row>
    <row r="593" spans="1:20" x14ac:dyDescent="0.25">
      <c r="A593" s="3"/>
      <c r="B593" s="20" t="s">
        <v>145</v>
      </c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75">
        <f t="shared" si="11"/>
        <v>0</v>
      </c>
      <c r="P593" s="185"/>
      <c r="Q593" s="176"/>
      <c r="R593" s="45"/>
      <c r="S593" s="56"/>
      <c r="T593" s="64"/>
    </row>
    <row r="594" spans="1:20" x14ac:dyDescent="0.25">
      <c r="A594" s="3"/>
      <c r="B594" s="20" t="s">
        <v>145</v>
      </c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75">
        <f t="shared" si="11"/>
        <v>0</v>
      </c>
      <c r="P594" s="185"/>
      <c r="Q594" s="176"/>
      <c r="R594" s="45"/>
      <c r="S594" s="56"/>
      <c r="T594" s="64"/>
    </row>
    <row r="595" spans="1:20" x14ac:dyDescent="0.25">
      <c r="A595" s="3"/>
      <c r="B595" s="20" t="s">
        <v>145</v>
      </c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75">
        <f t="shared" si="11"/>
        <v>0</v>
      </c>
      <c r="P595" s="185"/>
      <c r="Q595" s="176"/>
      <c r="R595" s="45"/>
      <c r="S595" s="56"/>
      <c r="T595" s="64"/>
    </row>
    <row r="596" spans="1:20" x14ac:dyDescent="0.25">
      <c r="A596" s="3"/>
      <c r="B596" s="20" t="s">
        <v>145</v>
      </c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75">
        <f t="shared" si="11"/>
        <v>0</v>
      </c>
      <c r="P596" s="185"/>
      <c r="Q596" s="176"/>
      <c r="R596" s="45"/>
      <c r="S596" s="56"/>
      <c r="T596" s="64"/>
    </row>
    <row r="597" spans="1:20" x14ac:dyDescent="0.25">
      <c r="A597" s="3"/>
      <c r="B597" s="20" t="s">
        <v>145</v>
      </c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75">
        <f t="shared" si="11"/>
        <v>0</v>
      </c>
      <c r="P597" s="185"/>
      <c r="Q597" s="176"/>
      <c r="R597" s="45"/>
      <c r="S597" s="56"/>
      <c r="T597" s="64"/>
    </row>
    <row r="598" spans="1:20" x14ac:dyDescent="0.25">
      <c r="A598" s="3"/>
      <c r="B598" s="20" t="s">
        <v>145</v>
      </c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75">
        <f t="shared" si="11"/>
        <v>0</v>
      </c>
      <c r="P598" s="185"/>
      <c r="Q598" s="176"/>
      <c r="R598" s="45"/>
      <c r="S598" s="56"/>
      <c r="T598" s="64"/>
    </row>
    <row r="599" spans="1:20" x14ac:dyDescent="0.25">
      <c r="A599" s="3"/>
      <c r="B599" s="20" t="s">
        <v>145</v>
      </c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75">
        <f t="shared" si="11"/>
        <v>0</v>
      </c>
      <c r="P599" s="185"/>
      <c r="Q599" s="176"/>
      <c r="R599" s="45"/>
      <c r="S599" s="56"/>
      <c r="T599" s="64"/>
    </row>
    <row r="600" spans="1:20" x14ac:dyDescent="0.25">
      <c r="A600" s="3"/>
      <c r="B600" s="20" t="s">
        <v>145</v>
      </c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75">
        <f t="shared" si="11"/>
        <v>0</v>
      </c>
      <c r="P600" s="185"/>
      <c r="Q600" s="176"/>
      <c r="R600" s="45"/>
      <c r="S600" s="56"/>
      <c r="T600" s="64"/>
    </row>
    <row r="601" spans="1:20" x14ac:dyDescent="0.25">
      <c r="A601" s="3"/>
      <c r="B601" s="20" t="s">
        <v>145</v>
      </c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75">
        <f t="shared" si="11"/>
        <v>0</v>
      </c>
      <c r="P601" s="185"/>
      <c r="Q601" s="176"/>
      <c r="R601" s="45"/>
      <c r="S601" s="56"/>
      <c r="T601" s="64"/>
    </row>
    <row r="602" spans="1:20" x14ac:dyDescent="0.25">
      <c r="A602" s="3"/>
      <c r="B602" s="20" t="s">
        <v>145</v>
      </c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75">
        <f t="shared" si="11"/>
        <v>0</v>
      </c>
      <c r="P602" s="185"/>
      <c r="Q602" s="176"/>
      <c r="R602" s="45"/>
      <c r="S602" s="56"/>
      <c r="T602" s="64"/>
    </row>
    <row r="603" spans="1:20" x14ac:dyDescent="0.25">
      <c r="A603" s="3"/>
      <c r="B603" s="20" t="s">
        <v>145</v>
      </c>
      <c r="C603" s="98" t="s">
        <v>37</v>
      </c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75">
        <f t="shared" si="11"/>
        <v>0</v>
      </c>
      <c r="P603" s="185"/>
      <c r="Q603" s="176"/>
      <c r="R603" s="45"/>
      <c r="S603" s="56"/>
      <c r="T603" s="64"/>
    </row>
    <row r="604" spans="1:20" x14ac:dyDescent="0.25">
      <c r="A604" s="3"/>
      <c r="B604" s="20" t="s">
        <v>145</v>
      </c>
      <c r="C604" s="99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75">
        <f t="shared" si="11"/>
        <v>0</v>
      </c>
      <c r="P604" s="185"/>
      <c r="Q604" s="176"/>
      <c r="R604" s="45"/>
      <c r="S604" s="56"/>
      <c r="T604" s="64"/>
    </row>
    <row r="605" spans="1:20" x14ac:dyDescent="0.25">
      <c r="A605" s="3"/>
      <c r="B605" s="395" t="s">
        <v>146</v>
      </c>
      <c r="C605" s="395"/>
      <c r="D605" s="395"/>
      <c r="E605" s="395"/>
      <c r="F605" s="395"/>
      <c r="G605" s="395"/>
      <c r="H605" s="395"/>
      <c r="I605" s="395"/>
      <c r="J605" s="395"/>
      <c r="K605" s="395"/>
      <c r="L605" s="395"/>
      <c r="M605" s="395"/>
      <c r="N605" s="395"/>
      <c r="O605" s="395"/>
      <c r="P605" s="182">
        <f>SUM(O607:O625)</f>
        <v>0</v>
      </c>
      <c r="Q605" s="183">
        <f>SUM(Q607:Q625)</f>
        <v>0</v>
      </c>
      <c r="R605" s="45"/>
      <c r="S605" s="56"/>
      <c r="T605" s="64"/>
    </row>
    <row r="606" spans="1:20" x14ac:dyDescent="0.25">
      <c r="A606" s="3"/>
      <c r="B606" s="172" t="s">
        <v>0</v>
      </c>
      <c r="C606" s="173" t="s">
        <v>1</v>
      </c>
      <c r="D606" s="173" t="s">
        <v>2</v>
      </c>
      <c r="E606" s="173" t="s">
        <v>28</v>
      </c>
      <c r="F606" s="173" t="s">
        <v>3</v>
      </c>
      <c r="G606" s="173" t="s">
        <v>4</v>
      </c>
      <c r="H606" s="173" t="s">
        <v>5</v>
      </c>
      <c r="I606" s="173" t="s">
        <v>6</v>
      </c>
      <c r="J606" s="173" t="s">
        <v>7</v>
      </c>
      <c r="K606" s="173" t="s">
        <v>8</v>
      </c>
      <c r="L606" s="173" t="s">
        <v>9</v>
      </c>
      <c r="M606" s="173" t="s">
        <v>10</v>
      </c>
      <c r="N606" s="173" t="s">
        <v>11</v>
      </c>
      <c r="O606" s="173" t="s">
        <v>12</v>
      </c>
      <c r="P606" s="174" t="s">
        <v>22</v>
      </c>
      <c r="Q606" s="184" t="s">
        <v>37</v>
      </c>
      <c r="R606" s="45"/>
      <c r="S606" s="56"/>
      <c r="T606" s="64"/>
    </row>
    <row r="607" spans="1:20" x14ac:dyDescent="0.25">
      <c r="A607" s="3"/>
      <c r="B607" s="20" t="s">
        <v>146</v>
      </c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75">
        <f t="shared" si="11"/>
        <v>0</v>
      </c>
      <c r="P607" s="185"/>
      <c r="Q607" s="176"/>
      <c r="R607" s="45"/>
      <c r="S607" s="56"/>
      <c r="T607" s="64"/>
    </row>
    <row r="608" spans="1:20" x14ac:dyDescent="0.25">
      <c r="A608" s="3"/>
      <c r="B608" s="20" t="s">
        <v>146</v>
      </c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75">
        <f t="shared" si="11"/>
        <v>0</v>
      </c>
      <c r="P608" s="185"/>
      <c r="Q608" s="176"/>
      <c r="R608" s="45"/>
      <c r="S608" s="56"/>
      <c r="T608" s="64"/>
    </row>
    <row r="609" spans="1:20" x14ac:dyDescent="0.25">
      <c r="A609" s="3"/>
      <c r="B609" s="20" t="s">
        <v>146</v>
      </c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75">
        <f t="shared" si="11"/>
        <v>0</v>
      </c>
      <c r="P609" s="185"/>
      <c r="Q609" s="176"/>
      <c r="R609" s="45"/>
      <c r="S609" s="56"/>
      <c r="T609" s="64"/>
    </row>
    <row r="610" spans="1:20" x14ac:dyDescent="0.25">
      <c r="A610" s="3"/>
      <c r="B610" s="20" t="s">
        <v>146</v>
      </c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75">
        <f t="shared" si="11"/>
        <v>0</v>
      </c>
      <c r="P610" s="185"/>
      <c r="Q610" s="176"/>
      <c r="R610" s="45"/>
      <c r="S610" s="56"/>
      <c r="T610" s="64"/>
    </row>
    <row r="611" spans="1:20" x14ac:dyDescent="0.25">
      <c r="A611" s="3"/>
      <c r="B611" s="20" t="s">
        <v>146</v>
      </c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75">
        <f t="shared" si="11"/>
        <v>0</v>
      </c>
      <c r="P611" s="185"/>
      <c r="Q611" s="176"/>
      <c r="R611" s="45"/>
      <c r="S611" s="56"/>
      <c r="T611" s="64"/>
    </row>
    <row r="612" spans="1:20" x14ac:dyDescent="0.25">
      <c r="A612" s="3"/>
      <c r="B612" s="20" t="s">
        <v>146</v>
      </c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75">
        <f t="shared" si="11"/>
        <v>0</v>
      </c>
      <c r="P612" s="185"/>
      <c r="Q612" s="176"/>
      <c r="R612" s="45"/>
      <c r="S612" s="56"/>
      <c r="T612" s="64"/>
    </row>
    <row r="613" spans="1:20" x14ac:dyDescent="0.25">
      <c r="A613" s="3"/>
      <c r="B613" s="20" t="s">
        <v>146</v>
      </c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75">
        <f t="shared" si="11"/>
        <v>0</v>
      </c>
      <c r="P613" s="185"/>
      <c r="Q613" s="176"/>
      <c r="R613" s="45"/>
      <c r="S613" s="56"/>
      <c r="T613" s="64"/>
    </row>
    <row r="614" spans="1:20" x14ac:dyDescent="0.25">
      <c r="A614" s="3"/>
      <c r="B614" s="20" t="s">
        <v>146</v>
      </c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75">
        <f t="shared" si="11"/>
        <v>0</v>
      </c>
      <c r="P614" s="185"/>
      <c r="Q614" s="176"/>
      <c r="R614" s="45"/>
      <c r="S614" s="56"/>
      <c r="T614" s="64"/>
    </row>
    <row r="615" spans="1:20" x14ac:dyDescent="0.25">
      <c r="A615" s="3"/>
      <c r="B615" s="20" t="s">
        <v>146</v>
      </c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75">
        <f t="shared" si="11"/>
        <v>0</v>
      </c>
      <c r="P615" s="185"/>
      <c r="Q615" s="176"/>
      <c r="R615" s="45"/>
      <c r="S615" s="56"/>
      <c r="T615" s="64"/>
    </row>
    <row r="616" spans="1:20" x14ac:dyDescent="0.25">
      <c r="A616" s="3"/>
      <c r="B616" s="20" t="s">
        <v>146</v>
      </c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75">
        <f t="shared" si="11"/>
        <v>0</v>
      </c>
      <c r="P616" s="185"/>
      <c r="Q616" s="176"/>
      <c r="R616" s="45"/>
      <c r="S616" s="56"/>
      <c r="T616" s="64"/>
    </row>
    <row r="617" spans="1:20" x14ac:dyDescent="0.25">
      <c r="A617" s="3"/>
      <c r="B617" s="20" t="s">
        <v>146</v>
      </c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75">
        <f t="shared" si="11"/>
        <v>0</v>
      </c>
      <c r="P617" s="185"/>
      <c r="Q617" s="176"/>
      <c r="R617" s="45"/>
      <c r="S617" s="56"/>
      <c r="T617" s="64"/>
    </row>
    <row r="618" spans="1:20" x14ac:dyDescent="0.25">
      <c r="A618" s="3"/>
      <c r="B618" s="20" t="s">
        <v>146</v>
      </c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75">
        <f t="shared" si="11"/>
        <v>0</v>
      </c>
      <c r="P618" s="185"/>
      <c r="Q618" s="176"/>
      <c r="R618" s="45"/>
      <c r="S618" s="56"/>
      <c r="T618" s="64"/>
    </row>
    <row r="619" spans="1:20" x14ac:dyDescent="0.25">
      <c r="A619" s="3"/>
      <c r="B619" s="20" t="s">
        <v>146</v>
      </c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75">
        <f t="shared" si="11"/>
        <v>0</v>
      </c>
      <c r="P619" s="185"/>
      <c r="Q619" s="176"/>
      <c r="R619" s="45"/>
      <c r="S619" s="56"/>
      <c r="T619" s="64"/>
    </row>
    <row r="620" spans="1:20" x14ac:dyDescent="0.25">
      <c r="A620" s="3"/>
      <c r="B620" s="20" t="s">
        <v>146</v>
      </c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75">
        <f t="shared" si="11"/>
        <v>0</v>
      </c>
      <c r="P620" s="185"/>
      <c r="Q620" s="176"/>
      <c r="R620" s="45"/>
      <c r="S620" s="56"/>
      <c r="T620" s="64"/>
    </row>
    <row r="621" spans="1:20" x14ac:dyDescent="0.25">
      <c r="A621" s="3"/>
      <c r="B621" s="20" t="s">
        <v>146</v>
      </c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75">
        <f t="shared" si="11"/>
        <v>0</v>
      </c>
      <c r="P621" s="185"/>
      <c r="Q621" s="176"/>
      <c r="R621" s="45"/>
      <c r="S621" s="56"/>
      <c r="T621" s="64"/>
    </row>
    <row r="622" spans="1:20" x14ac:dyDescent="0.25">
      <c r="A622" s="3"/>
      <c r="B622" s="20" t="s">
        <v>146</v>
      </c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75">
        <f t="shared" si="11"/>
        <v>0</v>
      </c>
      <c r="P622" s="185"/>
      <c r="Q622" s="176"/>
      <c r="R622" s="45"/>
      <c r="S622" s="56"/>
      <c r="T622" s="64"/>
    </row>
    <row r="623" spans="1:20" x14ac:dyDescent="0.25">
      <c r="A623" s="3"/>
      <c r="B623" s="20" t="s">
        <v>146</v>
      </c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75">
        <f t="shared" si="11"/>
        <v>0</v>
      </c>
      <c r="P623" s="185"/>
      <c r="Q623" s="176"/>
      <c r="R623" s="45"/>
      <c r="S623" s="56"/>
      <c r="T623" s="64"/>
    </row>
    <row r="624" spans="1:20" x14ac:dyDescent="0.25">
      <c r="A624" s="3"/>
      <c r="B624" s="20" t="s">
        <v>146</v>
      </c>
      <c r="C624" s="98" t="s">
        <v>37</v>
      </c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75">
        <f t="shared" si="11"/>
        <v>0</v>
      </c>
      <c r="P624" s="185"/>
      <c r="Q624" s="176"/>
      <c r="R624" s="45"/>
      <c r="S624" s="56"/>
      <c r="T624" s="64"/>
    </row>
    <row r="625" spans="1:20" x14ac:dyDescent="0.25">
      <c r="A625" s="3"/>
      <c r="B625" s="20" t="s">
        <v>146</v>
      </c>
      <c r="C625" s="99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75">
        <f t="shared" si="11"/>
        <v>0</v>
      </c>
      <c r="P625" s="185"/>
      <c r="Q625" s="176"/>
      <c r="R625" s="45"/>
      <c r="S625" s="56"/>
      <c r="T625" s="64"/>
    </row>
    <row r="626" spans="1:20" x14ac:dyDescent="0.25">
      <c r="A626" s="3"/>
      <c r="B626" s="395" t="s">
        <v>147</v>
      </c>
      <c r="C626" s="395"/>
      <c r="D626" s="395"/>
      <c r="E626" s="395"/>
      <c r="F626" s="395"/>
      <c r="G626" s="395"/>
      <c r="H626" s="395"/>
      <c r="I626" s="395"/>
      <c r="J626" s="395"/>
      <c r="K626" s="395"/>
      <c r="L626" s="395"/>
      <c r="M626" s="395"/>
      <c r="N626" s="395"/>
      <c r="O626" s="395"/>
      <c r="P626" s="182">
        <f>SUM(O628:O646)</f>
        <v>0</v>
      </c>
      <c r="Q626" s="183">
        <f>SUM(Q628:Q646)</f>
        <v>0</v>
      </c>
      <c r="R626" s="45"/>
      <c r="S626" s="56"/>
      <c r="T626" s="64"/>
    </row>
    <row r="627" spans="1:20" x14ac:dyDescent="0.25">
      <c r="A627" s="3"/>
      <c r="B627" s="172" t="s">
        <v>0</v>
      </c>
      <c r="C627" s="173" t="s">
        <v>1</v>
      </c>
      <c r="D627" s="173" t="s">
        <v>2</v>
      </c>
      <c r="E627" s="173" t="s">
        <v>28</v>
      </c>
      <c r="F627" s="173" t="s">
        <v>3</v>
      </c>
      <c r="G627" s="173" t="s">
        <v>4</v>
      </c>
      <c r="H627" s="173" t="s">
        <v>5</v>
      </c>
      <c r="I627" s="173" t="s">
        <v>6</v>
      </c>
      <c r="J627" s="173" t="s">
        <v>7</v>
      </c>
      <c r="K627" s="173" t="s">
        <v>8</v>
      </c>
      <c r="L627" s="173" t="s">
        <v>9</v>
      </c>
      <c r="M627" s="173" t="s">
        <v>10</v>
      </c>
      <c r="N627" s="173" t="s">
        <v>11</v>
      </c>
      <c r="O627" s="173" t="s">
        <v>12</v>
      </c>
      <c r="P627" s="174" t="s">
        <v>22</v>
      </c>
      <c r="Q627" s="184" t="s">
        <v>37</v>
      </c>
      <c r="R627" s="45"/>
      <c r="S627" s="56"/>
      <c r="T627" s="64"/>
    </row>
    <row r="628" spans="1:20" x14ac:dyDescent="0.25">
      <c r="A628" s="3"/>
      <c r="B628" s="20" t="s">
        <v>147</v>
      </c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75">
        <f t="shared" si="11"/>
        <v>0</v>
      </c>
      <c r="P628" s="185"/>
      <c r="Q628" s="176"/>
      <c r="R628" s="45"/>
      <c r="S628" s="56"/>
      <c r="T628" s="64"/>
    </row>
    <row r="629" spans="1:20" x14ac:dyDescent="0.25">
      <c r="A629" s="3"/>
      <c r="B629" s="20" t="s">
        <v>147</v>
      </c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75">
        <f t="shared" si="11"/>
        <v>0</v>
      </c>
      <c r="P629" s="185"/>
      <c r="Q629" s="176"/>
      <c r="R629" s="45"/>
      <c r="S629" s="56"/>
      <c r="T629" s="64"/>
    </row>
    <row r="630" spans="1:20" x14ac:dyDescent="0.25">
      <c r="A630" s="3"/>
      <c r="B630" s="20" t="s">
        <v>147</v>
      </c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75">
        <f t="shared" si="11"/>
        <v>0</v>
      </c>
      <c r="P630" s="185"/>
      <c r="Q630" s="176"/>
      <c r="R630" s="45"/>
      <c r="S630" s="56"/>
      <c r="T630" s="64"/>
    </row>
    <row r="631" spans="1:20" x14ac:dyDescent="0.25">
      <c r="A631" s="3"/>
      <c r="B631" s="20" t="s">
        <v>147</v>
      </c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75">
        <f t="shared" si="11"/>
        <v>0</v>
      </c>
      <c r="P631" s="185"/>
      <c r="Q631" s="176"/>
      <c r="R631" s="45"/>
      <c r="S631" s="56"/>
      <c r="T631" s="64"/>
    </row>
    <row r="632" spans="1:20" x14ac:dyDescent="0.25">
      <c r="A632" s="3"/>
      <c r="B632" s="20" t="s">
        <v>147</v>
      </c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75">
        <f t="shared" si="11"/>
        <v>0</v>
      </c>
      <c r="P632" s="185"/>
      <c r="Q632" s="176"/>
      <c r="R632" s="45"/>
      <c r="S632" s="56"/>
      <c r="T632" s="64"/>
    </row>
    <row r="633" spans="1:20" x14ac:dyDescent="0.25">
      <c r="A633" s="3"/>
      <c r="B633" s="20" t="s">
        <v>147</v>
      </c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75">
        <f t="shared" si="11"/>
        <v>0</v>
      </c>
      <c r="P633" s="185"/>
      <c r="Q633" s="176"/>
      <c r="R633" s="45"/>
      <c r="S633" s="56"/>
      <c r="T633" s="64"/>
    </row>
    <row r="634" spans="1:20" x14ac:dyDescent="0.25">
      <c r="A634" s="3"/>
      <c r="B634" s="20" t="s">
        <v>147</v>
      </c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75">
        <f t="shared" si="11"/>
        <v>0</v>
      </c>
      <c r="P634" s="185"/>
      <c r="Q634" s="176"/>
      <c r="R634" s="45"/>
      <c r="S634" s="56"/>
      <c r="T634" s="64"/>
    </row>
    <row r="635" spans="1:20" x14ac:dyDescent="0.25">
      <c r="A635" s="3"/>
      <c r="B635" s="20" t="s">
        <v>147</v>
      </c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75">
        <f t="shared" si="11"/>
        <v>0</v>
      </c>
      <c r="P635" s="185"/>
      <c r="Q635" s="176"/>
      <c r="R635" s="45"/>
      <c r="S635" s="56"/>
      <c r="T635" s="64"/>
    </row>
    <row r="636" spans="1:20" x14ac:dyDescent="0.25">
      <c r="A636" s="3"/>
      <c r="B636" s="20" t="s">
        <v>147</v>
      </c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75">
        <f t="shared" si="11"/>
        <v>0</v>
      </c>
      <c r="P636" s="185"/>
      <c r="Q636" s="176"/>
      <c r="R636" s="45"/>
      <c r="S636" s="56"/>
      <c r="T636" s="64"/>
    </row>
    <row r="637" spans="1:20" x14ac:dyDescent="0.25">
      <c r="A637" s="3"/>
      <c r="B637" s="20" t="s">
        <v>147</v>
      </c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75">
        <f t="shared" si="11"/>
        <v>0</v>
      </c>
      <c r="P637" s="185"/>
      <c r="Q637" s="176"/>
      <c r="R637" s="45"/>
      <c r="S637" s="56"/>
      <c r="T637" s="64"/>
    </row>
    <row r="638" spans="1:20" x14ac:dyDescent="0.25">
      <c r="A638" s="3"/>
      <c r="B638" s="20" t="s">
        <v>147</v>
      </c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75">
        <f t="shared" si="11"/>
        <v>0</v>
      </c>
      <c r="P638" s="185"/>
      <c r="Q638" s="176"/>
      <c r="R638" s="45"/>
      <c r="S638" s="56"/>
      <c r="T638" s="64"/>
    </row>
    <row r="639" spans="1:20" x14ac:dyDescent="0.25">
      <c r="A639" s="3"/>
      <c r="B639" s="20" t="s">
        <v>147</v>
      </c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75">
        <f t="shared" si="11"/>
        <v>0</v>
      </c>
      <c r="P639" s="185"/>
      <c r="Q639" s="176"/>
      <c r="R639" s="45"/>
      <c r="S639" s="56"/>
      <c r="T639" s="64"/>
    </row>
    <row r="640" spans="1:20" x14ac:dyDescent="0.25">
      <c r="A640" s="3"/>
      <c r="B640" s="20" t="s">
        <v>147</v>
      </c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75">
        <f t="shared" si="11"/>
        <v>0</v>
      </c>
      <c r="P640" s="185"/>
      <c r="Q640" s="176"/>
      <c r="R640" s="45"/>
      <c r="S640" s="56"/>
      <c r="T640" s="64"/>
    </row>
    <row r="641" spans="1:20" x14ac:dyDescent="0.25">
      <c r="A641" s="3"/>
      <c r="B641" s="20" t="s">
        <v>147</v>
      </c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75">
        <f t="shared" si="11"/>
        <v>0</v>
      </c>
      <c r="P641" s="185"/>
      <c r="Q641" s="176"/>
      <c r="R641" s="45"/>
      <c r="S641" s="56"/>
      <c r="T641" s="64"/>
    </row>
    <row r="642" spans="1:20" x14ac:dyDescent="0.25">
      <c r="A642" s="3"/>
      <c r="B642" s="20" t="s">
        <v>147</v>
      </c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75">
        <f t="shared" si="11"/>
        <v>0</v>
      </c>
      <c r="P642" s="185"/>
      <c r="Q642" s="176"/>
      <c r="R642" s="45"/>
      <c r="S642" s="56"/>
      <c r="T642" s="64"/>
    </row>
    <row r="643" spans="1:20" x14ac:dyDescent="0.25">
      <c r="A643" s="3"/>
      <c r="B643" s="20" t="s">
        <v>147</v>
      </c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75">
        <f t="shared" si="11"/>
        <v>0</v>
      </c>
      <c r="P643" s="185"/>
      <c r="Q643" s="176"/>
      <c r="R643" s="45"/>
      <c r="S643" s="56"/>
      <c r="T643" s="64"/>
    </row>
    <row r="644" spans="1:20" x14ac:dyDescent="0.25">
      <c r="A644" s="3"/>
      <c r="B644" s="20" t="s">
        <v>147</v>
      </c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75">
        <f t="shared" si="11"/>
        <v>0</v>
      </c>
      <c r="P644" s="185"/>
      <c r="Q644" s="176"/>
      <c r="R644" s="45"/>
      <c r="S644" s="56"/>
      <c r="T644" s="64"/>
    </row>
    <row r="645" spans="1:20" x14ac:dyDescent="0.25">
      <c r="A645" s="3"/>
      <c r="B645" s="20" t="s">
        <v>147</v>
      </c>
      <c r="C645" s="98" t="s">
        <v>37</v>
      </c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75">
        <f t="shared" si="11"/>
        <v>0</v>
      </c>
      <c r="P645" s="185"/>
      <c r="Q645" s="176"/>
      <c r="R645" s="45"/>
      <c r="S645" s="56"/>
      <c r="T645" s="64"/>
    </row>
    <row r="646" spans="1:20" x14ac:dyDescent="0.25">
      <c r="A646" s="3"/>
      <c r="B646" s="20" t="s">
        <v>147</v>
      </c>
      <c r="C646" s="99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75">
        <f t="shared" si="11"/>
        <v>0</v>
      </c>
      <c r="P646" s="185"/>
      <c r="Q646" s="176"/>
      <c r="R646" s="45"/>
      <c r="S646" s="56"/>
      <c r="T646" s="64"/>
    </row>
    <row r="647" spans="1:20" x14ac:dyDescent="0.25">
      <c r="A647" s="3"/>
      <c r="B647" s="395" t="s">
        <v>148</v>
      </c>
      <c r="C647" s="395"/>
      <c r="D647" s="395"/>
      <c r="E647" s="395"/>
      <c r="F647" s="395"/>
      <c r="G647" s="395"/>
      <c r="H647" s="395"/>
      <c r="I647" s="395"/>
      <c r="J647" s="395"/>
      <c r="K647" s="395"/>
      <c r="L647" s="395"/>
      <c r="M647" s="395"/>
      <c r="N647" s="395"/>
      <c r="O647" s="395"/>
      <c r="P647" s="182">
        <f>SUM(O649:O667)</f>
        <v>0</v>
      </c>
      <c r="Q647" s="183">
        <f>SUM(Q649:Q667)</f>
        <v>0</v>
      </c>
      <c r="R647" s="45"/>
      <c r="S647" s="56"/>
      <c r="T647" s="64"/>
    </row>
    <row r="648" spans="1:20" x14ac:dyDescent="0.25">
      <c r="A648" s="3"/>
      <c r="B648" s="172" t="s">
        <v>0</v>
      </c>
      <c r="C648" s="173" t="s">
        <v>1</v>
      </c>
      <c r="D648" s="173" t="s">
        <v>2</v>
      </c>
      <c r="E648" s="173" t="s">
        <v>28</v>
      </c>
      <c r="F648" s="173" t="s">
        <v>3</v>
      </c>
      <c r="G648" s="173" t="s">
        <v>4</v>
      </c>
      <c r="H648" s="173" t="s">
        <v>5</v>
      </c>
      <c r="I648" s="173" t="s">
        <v>6</v>
      </c>
      <c r="J648" s="173" t="s">
        <v>7</v>
      </c>
      <c r="K648" s="173" t="s">
        <v>8</v>
      </c>
      <c r="L648" s="173" t="s">
        <v>9</v>
      </c>
      <c r="M648" s="173" t="s">
        <v>10</v>
      </c>
      <c r="N648" s="173" t="s">
        <v>11</v>
      </c>
      <c r="O648" s="173" t="s">
        <v>12</v>
      </c>
      <c r="P648" s="174" t="s">
        <v>22</v>
      </c>
      <c r="Q648" s="184" t="s">
        <v>37</v>
      </c>
      <c r="R648" s="45"/>
      <c r="S648" s="56"/>
      <c r="T648" s="64"/>
    </row>
    <row r="649" spans="1:20" x14ac:dyDescent="0.25">
      <c r="A649" s="3"/>
      <c r="B649" s="20" t="s">
        <v>148</v>
      </c>
      <c r="C649" s="13"/>
      <c r="D649" s="13"/>
      <c r="E649" s="101"/>
      <c r="F649" s="13"/>
      <c r="G649" s="13"/>
      <c r="H649" s="13"/>
      <c r="I649" s="13"/>
      <c r="J649" s="13"/>
      <c r="K649" s="13"/>
      <c r="L649" s="13"/>
      <c r="M649" s="13"/>
      <c r="N649" s="13"/>
      <c r="O649" s="175">
        <f t="shared" si="11"/>
        <v>0</v>
      </c>
      <c r="P649" s="185"/>
      <c r="Q649" s="176"/>
      <c r="R649" s="45"/>
      <c r="S649" s="56"/>
      <c r="T649" s="64"/>
    </row>
    <row r="650" spans="1:20" x14ac:dyDescent="0.25">
      <c r="A650" s="3"/>
      <c r="B650" s="20" t="s">
        <v>148</v>
      </c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75">
        <f t="shared" si="11"/>
        <v>0</v>
      </c>
      <c r="P650" s="185"/>
      <c r="Q650" s="176"/>
      <c r="R650" s="45"/>
      <c r="S650" s="56"/>
      <c r="T650" s="64"/>
    </row>
    <row r="651" spans="1:20" x14ac:dyDescent="0.25">
      <c r="A651" s="3"/>
      <c r="B651" s="20" t="s">
        <v>148</v>
      </c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75">
        <f t="shared" si="11"/>
        <v>0</v>
      </c>
      <c r="P651" s="185"/>
      <c r="Q651" s="176"/>
      <c r="R651" s="45"/>
      <c r="S651" s="56"/>
      <c r="T651" s="64"/>
    </row>
    <row r="652" spans="1:20" x14ac:dyDescent="0.25">
      <c r="A652" s="3"/>
      <c r="B652" s="20" t="s">
        <v>148</v>
      </c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75">
        <f t="shared" si="11"/>
        <v>0</v>
      </c>
      <c r="P652" s="185"/>
      <c r="Q652" s="176"/>
      <c r="R652" s="45"/>
      <c r="S652" s="56"/>
      <c r="T652" s="64"/>
    </row>
    <row r="653" spans="1:20" x14ac:dyDescent="0.25">
      <c r="A653" s="3"/>
      <c r="B653" s="20" t="s">
        <v>148</v>
      </c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75">
        <f t="shared" si="11"/>
        <v>0</v>
      </c>
      <c r="P653" s="185"/>
      <c r="Q653" s="176"/>
      <c r="R653" s="45"/>
      <c r="S653" s="56"/>
      <c r="T653" s="64"/>
    </row>
    <row r="654" spans="1:20" x14ac:dyDescent="0.25">
      <c r="A654" s="3"/>
      <c r="B654" s="20" t="s">
        <v>148</v>
      </c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75">
        <f t="shared" ref="O654:O722" si="13">SUM(F654:N654)</f>
        <v>0</v>
      </c>
      <c r="P654" s="185"/>
      <c r="Q654" s="176"/>
      <c r="R654" s="45"/>
      <c r="S654" s="56"/>
      <c r="T654" s="64"/>
    </row>
    <row r="655" spans="1:20" x14ac:dyDescent="0.25">
      <c r="A655" s="3"/>
      <c r="B655" s="20" t="s">
        <v>148</v>
      </c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75">
        <f t="shared" si="13"/>
        <v>0</v>
      </c>
      <c r="P655" s="185"/>
      <c r="Q655" s="176"/>
      <c r="R655" s="45"/>
      <c r="S655" s="56"/>
      <c r="T655" s="64"/>
    </row>
    <row r="656" spans="1:20" x14ac:dyDescent="0.25">
      <c r="A656" s="3"/>
      <c r="B656" s="20" t="s">
        <v>148</v>
      </c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75">
        <f t="shared" si="13"/>
        <v>0</v>
      </c>
      <c r="P656" s="185"/>
      <c r="Q656" s="176"/>
      <c r="R656" s="45"/>
      <c r="S656" s="56"/>
      <c r="T656" s="64"/>
    </row>
    <row r="657" spans="1:20" x14ac:dyDescent="0.25">
      <c r="A657" s="3"/>
      <c r="B657" s="20" t="s">
        <v>148</v>
      </c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75">
        <f t="shared" si="13"/>
        <v>0</v>
      </c>
      <c r="P657" s="185"/>
      <c r="Q657" s="176"/>
      <c r="R657" s="45"/>
      <c r="S657" s="56"/>
      <c r="T657" s="64"/>
    </row>
    <row r="658" spans="1:20" x14ac:dyDescent="0.25">
      <c r="A658" s="3"/>
      <c r="B658" s="20" t="s">
        <v>148</v>
      </c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75">
        <f t="shared" si="13"/>
        <v>0</v>
      </c>
      <c r="P658" s="185"/>
      <c r="Q658" s="176"/>
      <c r="R658" s="45"/>
      <c r="S658" s="56"/>
      <c r="T658" s="64"/>
    </row>
    <row r="659" spans="1:20" x14ac:dyDescent="0.25">
      <c r="A659" s="3"/>
      <c r="B659" s="20" t="s">
        <v>148</v>
      </c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75">
        <f t="shared" si="13"/>
        <v>0</v>
      </c>
      <c r="P659" s="185"/>
      <c r="Q659" s="176"/>
      <c r="R659" s="45"/>
      <c r="S659" s="56"/>
      <c r="T659" s="64"/>
    </row>
    <row r="660" spans="1:20" x14ac:dyDescent="0.25">
      <c r="A660" s="3"/>
      <c r="B660" s="20" t="s">
        <v>148</v>
      </c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75">
        <f t="shared" si="13"/>
        <v>0</v>
      </c>
      <c r="P660" s="185"/>
      <c r="Q660" s="176"/>
      <c r="R660" s="45"/>
      <c r="S660" s="56"/>
      <c r="T660" s="64"/>
    </row>
    <row r="661" spans="1:20" x14ac:dyDescent="0.25">
      <c r="A661" s="3"/>
      <c r="B661" s="20" t="s">
        <v>148</v>
      </c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75">
        <f t="shared" si="13"/>
        <v>0</v>
      </c>
      <c r="P661" s="185"/>
      <c r="Q661" s="176"/>
      <c r="R661" s="45"/>
      <c r="S661" s="56"/>
      <c r="T661" s="64"/>
    </row>
    <row r="662" spans="1:20" x14ac:dyDescent="0.25">
      <c r="A662" s="3"/>
      <c r="B662" s="20" t="s">
        <v>148</v>
      </c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75">
        <f t="shared" si="13"/>
        <v>0</v>
      </c>
      <c r="P662" s="185"/>
      <c r="Q662" s="176"/>
      <c r="R662" s="45"/>
      <c r="S662" s="56"/>
      <c r="T662" s="64"/>
    </row>
    <row r="663" spans="1:20" x14ac:dyDescent="0.25">
      <c r="A663" s="3"/>
      <c r="B663" s="20" t="s">
        <v>148</v>
      </c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75">
        <f t="shared" si="13"/>
        <v>0</v>
      </c>
      <c r="P663" s="185"/>
      <c r="Q663" s="176"/>
      <c r="R663" s="45"/>
      <c r="S663" s="56"/>
      <c r="T663" s="64"/>
    </row>
    <row r="664" spans="1:20" x14ac:dyDescent="0.25">
      <c r="A664" s="3"/>
      <c r="B664" s="20" t="s">
        <v>148</v>
      </c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75">
        <f t="shared" si="13"/>
        <v>0</v>
      </c>
      <c r="P664" s="185"/>
      <c r="Q664" s="176"/>
      <c r="R664" s="45"/>
      <c r="S664" s="56"/>
      <c r="T664" s="64"/>
    </row>
    <row r="665" spans="1:20" x14ac:dyDescent="0.25">
      <c r="A665" s="3"/>
      <c r="B665" s="20" t="s">
        <v>148</v>
      </c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75">
        <f t="shared" si="13"/>
        <v>0</v>
      </c>
      <c r="P665" s="185"/>
      <c r="Q665" s="176"/>
      <c r="R665" s="45"/>
      <c r="S665" s="56"/>
      <c r="T665" s="64"/>
    </row>
    <row r="666" spans="1:20" x14ac:dyDescent="0.25">
      <c r="A666" s="3"/>
      <c r="B666" s="20" t="s">
        <v>148</v>
      </c>
      <c r="C666" s="98" t="s">
        <v>37</v>
      </c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75">
        <f t="shared" si="13"/>
        <v>0</v>
      </c>
      <c r="P666" s="185"/>
      <c r="Q666" s="176"/>
      <c r="R666" s="45"/>
      <c r="S666" s="56"/>
      <c r="T666" s="64"/>
    </row>
    <row r="667" spans="1:20" x14ac:dyDescent="0.25">
      <c r="A667" s="3"/>
      <c r="B667" s="20" t="s">
        <v>148</v>
      </c>
      <c r="C667" s="99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75">
        <f t="shared" si="13"/>
        <v>0</v>
      </c>
      <c r="P667" s="185"/>
      <c r="Q667" s="176"/>
      <c r="R667" s="45"/>
      <c r="S667" s="56"/>
      <c r="T667" s="64"/>
    </row>
    <row r="668" spans="1:20" x14ac:dyDescent="0.25">
      <c r="A668" s="3"/>
      <c r="B668" s="395" t="s">
        <v>149</v>
      </c>
      <c r="C668" s="395"/>
      <c r="D668" s="395"/>
      <c r="E668" s="395"/>
      <c r="F668" s="395"/>
      <c r="G668" s="395"/>
      <c r="H668" s="395"/>
      <c r="I668" s="395"/>
      <c r="J668" s="395"/>
      <c r="K668" s="395"/>
      <c r="L668" s="395"/>
      <c r="M668" s="395"/>
      <c r="N668" s="395"/>
      <c r="O668" s="395"/>
      <c r="P668" s="182">
        <f>SUM(O670:O684)</f>
        <v>0</v>
      </c>
      <c r="Q668" s="183">
        <f>SUM(Q670:Q684)</f>
        <v>0</v>
      </c>
      <c r="R668" s="45"/>
      <c r="S668" s="56"/>
      <c r="T668" s="64"/>
    </row>
    <row r="669" spans="1:20" x14ac:dyDescent="0.25">
      <c r="A669" s="3"/>
      <c r="B669" s="172" t="s">
        <v>0</v>
      </c>
      <c r="C669" s="173" t="s">
        <v>1</v>
      </c>
      <c r="D669" s="173" t="s">
        <v>2</v>
      </c>
      <c r="E669" s="173" t="s">
        <v>28</v>
      </c>
      <c r="F669" s="173" t="s">
        <v>3</v>
      </c>
      <c r="G669" s="173" t="s">
        <v>4</v>
      </c>
      <c r="H669" s="173" t="s">
        <v>5</v>
      </c>
      <c r="I669" s="173" t="s">
        <v>6</v>
      </c>
      <c r="J669" s="173" t="s">
        <v>7</v>
      </c>
      <c r="K669" s="173" t="s">
        <v>8</v>
      </c>
      <c r="L669" s="173" t="s">
        <v>9</v>
      </c>
      <c r="M669" s="173" t="s">
        <v>10</v>
      </c>
      <c r="N669" s="173" t="s">
        <v>11</v>
      </c>
      <c r="O669" s="173" t="s">
        <v>12</v>
      </c>
      <c r="P669" s="174" t="s">
        <v>22</v>
      </c>
      <c r="Q669" s="184" t="s">
        <v>37</v>
      </c>
      <c r="R669" s="45"/>
      <c r="S669" s="56"/>
      <c r="T669" s="64"/>
    </row>
    <row r="670" spans="1:20" x14ac:dyDescent="0.25">
      <c r="A670" s="3"/>
      <c r="B670" s="20" t="s">
        <v>149</v>
      </c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75">
        <f t="shared" si="13"/>
        <v>0</v>
      </c>
      <c r="P670" s="185"/>
      <c r="Q670" s="176"/>
      <c r="R670" s="45"/>
      <c r="S670" s="56"/>
      <c r="T670" s="64"/>
    </row>
    <row r="671" spans="1:20" x14ac:dyDescent="0.25">
      <c r="A671" s="3"/>
      <c r="B671" s="20" t="s">
        <v>149</v>
      </c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75">
        <f t="shared" si="13"/>
        <v>0</v>
      </c>
      <c r="P671" s="185"/>
      <c r="Q671" s="176"/>
      <c r="R671" s="45"/>
      <c r="S671" s="56"/>
      <c r="T671" s="64"/>
    </row>
    <row r="672" spans="1:20" x14ac:dyDescent="0.25">
      <c r="A672" s="3"/>
      <c r="B672" s="20" t="s">
        <v>149</v>
      </c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75">
        <f t="shared" si="13"/>
        <v>0</v>
      </c>
      <c r="P672" s="185"/>
      <c r="Q672" s="176"/>
      <c r="R672" s="45"/>
      <c r="S672" s="56"/>
      <c r="T672" s="64"/>
    </row>
    <row r="673" spans="1:20" x14ac:dyDescent="0.25">
      <c r="A673" s="3"/>
      <c r="B673" s="20" t="s">
        <v>149</v>
      </c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75">
        <f t="shared" si="13"/>
        <v>0</v>
      </c>
      <c r="P673" s="185"/>
      <c r="Q673" s="176"/>
      <c r="R673" s="45"/>
      <c r="S673" s="56"/>
      <c r="T673" s="64"/>
    </row>
    <row r="674" spans="1:20" x14ac:dyDescent="0.25">
      <c r="A674" s="3"/>
      <c r="B674" s="20" t="s">
        <v>149</v>
      </c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75">
        <f t="shared" si="13"/>
        <v>0</v>
      </c>
      <c r="P674" s="185"/>
      <c r="Q674" s="176"/>
      <c r="R674" s="45"/>
      <c r="S674" s="56"/>
      <c r="T674" s="64"/>
    </row>
    <row r="675" spans="1:20" x14ac:dyDescent="0.25">
      <c r="A675" s="3"/>
      <c r="B675" s="20" t="s">
        <v>149</v>
      </c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75">
        <f t="shared" si="13"/>
        <v>0</v>
      </c>
      <c r="P675" s="185"/>
      <c r="Q675" s="176"/>
      <c r="R675" s="45"/>
      <c r="S675" s="56"/>
      <c r="T675" s="64"/>
    </row>
    <row r="676" spans="1:20" x14ac:dyDescent="0.25">
      <c r="A676" s="3"/>
      <c r="B676" s="20" t="s">
        <v>149</v>
      </c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75">
        <f t="shared" si="13"/>
        <v>0</v>
      </c>
      <c r="P676" s="185"/>
      <c r="Q676" s="176"/>
      <c r="R676" s="45"/>
      <c r="S676" s="56"/>
      <c r="T676" s="64"/>
    </row>
    <row r="677" spans="1:20" x14ac:dyDescent="0.25">
      <c r="A677" s="12"/>
      <c r="B677" s="20" t="s">
        <v>149</v>
      </c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75">
        <f t="shared" si="13"/>
        <v>0</v>
      </c>
      <c r="P677" s="185"/>
      <c r="Q677" s="176"/>
      <c r="R677" s="45"/>
      <c r="S677" s="56"/>
      <c r="T677" s="64"/>
    </row>
    <row r="678" spans="1:20" x14ac:dyDescent="0.25">
      <c r="B678" s="20" t="s">
        <v>149</v>
      </c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75">
        <f t="shared" si="13"/>
        <v>0</v>
      </c>
      <c r="P678" s="185"/>
      <c r="Q678" s="176"/>
      <c r="R678" s="45"/>
      <c r="S678" s="56"/>
      <c r="T678" s="64"/>
    </row>
    <row r="679" spans="1:20" x14ac:dyDescent="0.25">
      <c r="B679" s="20" t="s">
        <v>149</v>
      </c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75">
        <f t="shared" si="13"/>
        <v>0</v>
      </c>
      <c r="P679" s="185"/>
      <c r="Q679" s="176"/>
      <c r="R679" s="45"/>
      <c r="S679" s="56"/>
      <c r="T679" s="64"/>
    </row>
    <row r="680" spans="1:20" x14ac:dyDescent="0.25">
      <c r="B680" s="20" t="s">
        <v>149</v>
      </c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75">
        <f t="shared" si="13"/>
        <v>0</v>
      </c>
      <c r="P680" s="185"/>
      <c r="Q680" s="176"/>
      <c r="R680" s="45"/>
      <c r="S680" s="56"/>
      <c r="T680" s="64"/>
    </row>
    <row r="681" spans="1:20" x14ac:dyDescent="0.25">
      <c r="B681" s="20" t="s">
        <v>149</v>
      </c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75">
        <f t="shared" si="13"/>
        <v>0</v>
      </c>
      <c r="P681" s="185"/>
      <c r="Q681" s="176"/>
      <c r="R681" s="45"/>
      <c r="S681" s="56"/>
      <c r="T681" s="64"/>
    </row>
    <row r="682" spans="1:20" x14ac:dyDescent="0.25">
      <c r="B682" s="20" t="s">
        <v>149</v>
      </c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75">
        <f t="shared" si="13"/>
        <v>0</v>
      </c>
      <c r="P682" s="185"/>
      <c r="Q682" s="176"/>
      <c r="R682" s="45"/>
      <c r="S682" s="56"/>
      <c r="T682" s="64"/>
    </row>
    <row r="683" spans="1:20" x14ac:dyDescent="0.25">
      <c r="B683" s="20" t="s">
        <v>149</v>
      </c>
      <c r="C683" s="98" t="s">
        <v>37</v>
      </c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75">
        <f t="shared" si="13"/>
        <v>0</v>
      </c>
      <c r="P683" s="185"/>
      <c r="Q683" s="176"/>
      <c r="R683" s="45"/>
      <c r="S683" s="56"/>
      <c r="T683" s="64"/>
    </row>
    <row r="684" spans="1:20" x14ac:dyDescent="0.25">
      <c r="B684" s="20" t="s">
        <v>149</v>
      </c>
      <c r="C684" s="99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75">
        <f t="shared" si="13"/>
        <v>0</v>
      </c>
      <c r="P684" s="185"/>
      <c r="Q684" s="176"/>
      <c r="R684" s="45"/>
      <c r="S684" s="56"/>
      <c r="T684" s="64"/>
    </row>
    <row r="685" spans="1:20" x14ac:dyDescent="0.25">
      <c r="B685" s="395" t="s">
        <v>150</v>
      </c>
      <c r="C685" s="395"/>
      <c r="D685" s="395"/>
      <c r="E685" s="395"/>
      <c r="F685" s="395"/>
      <c r="G685" s="395"/>
      <c r="H685" s="395"/>
      <c r="I685" s="395"/>
      <c r="J685" s="395"/>
      <c r="K685" s="395"/>
      <c r="L685" s="395"/>
      <c r="M685" s="395"/>
      <c r="N685" s="395"/>
      <c r="O685" s="395"/>
      <c r="P685" s="182">
        <f>SUM(O687:O700)</f>
        <v>0</v>
      </c>
      <c r="Q685" s="183">
        <f>SUM(Q687:Q700)</f>
        <v>0</v>
      </c>
      <c r="R685" s="45"/>
      <c r="S685" s="56"/>
      <c r="T685" s="64"/>
    </row>
    <row r="686" spans="1:20" x14ac:dyDescent="0.25">
      <c r="B686" s="172" t="s">
        <v>0</v>
      </c>
      <c r="C686" s="173" t="s">
        <v>1</v>
      </c>
      <c r="D686" s="173" t="s">
        <v>2</v>
      </c>
      <c r="E686" s="173" t="s">
        <v>28</v>
      </c>
      <c r="F686" s="173" t="s">
        <v>3</v>
      </c>
      <c r="G686" s="173" t="s">
        <v>4</v>
      </c>
      <c r="H686" s="173" t="s">
        <v>5</v>
      </c>
      <c r="I686" s="173" t="s">
        <v>6</v>
      </c>
      <c r="J686" s="173" t="s">
        <v>7</v>
      </c>
      <c r="K686" s="173" t="s">
        <v>8</v>
      </c>
      <c r="L686" s="173" t="s">
        <v>9</v>
      </c>
      <c r="M686" s="173" t="s">
        <v>10</v>
      </c>
      <c r="N686" s="173" t="s">
        <v>11</v>
      </c>
      <c r="O686" s="173" t="s">
        <v>12</v>
      </c>
      <c r="P686" s="174" t="s">
        <v>22</v>
      </c>
      <c r="Q686" s="184" t="s">
        <v>37</v>
      </c>
      <c r="R686" s="45"/>
      <c r="S686" s="56"/>
      <c r="T686" s="64"/>
    </row>
    <row r="687" spans="1:20" x14ac:dyDescent="0.25">
      <c r="B687" s="20" t="s">
        <v>150</v>
      </c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75">
        <f t="shared" si="13"/>
        <v>0</v>
      </c>
      <c r="P687" s="185"/>
      <c r="Q687" s="176"/>
      <c r="R687" s="45"/>
      <c r="S687" s="56"/>
      <c r="T687" s="64"/>
    </row>
    <row r="688" spans="1:20" x14ac:dyDescent="0.25">
      <c r="B688" s="20" t="s">
        <v>150</v>
      </c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75">
        <f t="shared" si="13"/>
        <v>0</v>
      </c>
      <c r="P688" s="185"/>
      <c r="Q688" s="176"/>
      <c r="R688" s="45"/>
      <c r="S688" s="56"/>
      <c r="T688" s="64"/>
    </row>
    <row r="689" spans="2:20" x14ac:dyDescent="0.25">
      <c r="B689" s="20" t="s">
        <v>150</v>
      </c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75">
        <f t="shared" si="13"/>
        <v>0</v>
      </c>
      <c r="P689" s="185"/>
      <c r="Q689" s="176"/>
      <c r="R689" s="45"/>
      <c r="S689" s="56"/>
      <c r="T689" s="64"/>
    </row>
    <row r="690" spans="2:20" x14ac:dyDescent="0.25">
      <c r="B690" s="20" t="s">
        <v>150</v>
      </c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75">
        <f t="shared" si="13"/>
        <v>0</v>
      </c>
      <c r="P690" s="185"/>
      <c r="Q690" s="176"/>
      <c r="R690" s="45"/>
      <c r="S690" s="56"/>
      <c r="T690" s="64"/>
    </row>
    <row r="691" spans="2:20" x14ac:dyDescent="0.25">
      <c r="B691" s="20" t="s">
        <v>150</v>
      </c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75">
        <f t="shared" si="13"/>
        <v>0</v>
      </c>
      <c r="P691" s="185"/>
      <c r="Q691" s="176"/>
      <c r="R691" s="45"/>
      <c r="S691" s="56"/>
      <c r="T691" s="64"/>
    </row>
    <row r="692" spans="2:20" x14ac:dyDescent="0.25">
      <c r="B692" s="20" t="s">
        <v>150</v>
      </c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75">
        <f t="shared" si="13"/>
        <v>0</v>
      </c>
      <c r="P692" s="185"/>
      <c r="Q692" s="176"/>
      <c r="R692" s="45"/>
      <c r="S692" s="56"/>
      <c r="T692" s="64"/>
    </row>
    <row r="693" spans="2:20" x14ac:dyDescent="0.25">
      <c r="B693" s="20" t="s">
        <v>150</v>
      </c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75">
        <f t="shared" si="13"/>
        <v>0</v>
      </c>
      <c r="P693" s="185"/>
      <c r="Q693" s="176"/>
      <c r="R693" s="45"/>
      <c r="S693" s="56"/>
      <c r="T693" s="64"/>
    </row>
    <row r="694" spans="2:20" x14ac:dyDescent="0.25">
      <c r="B694" s="20" t="s">
        <v>150</v>
      </c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75">
        <f t="shared" si="13"/>
        <v>0</v>
      </c>
      <c r="P694" s="185"/>
      <c r="Q694" s="176"/>
      <c r="R694" s="45"/>
      <c r="S694" s="56"/>
      <c r="T694" s="64"/>
    </row>
    <row r="695" spans="2:20" x14ac:dyDescent="0.25">
      <c r="B695" s="20" t="s">
        <v>150</v>
      </c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75">
        <f t="shared" si="13"/>
        <v>0</v>
      </c>
      <c r="P695" s="185"/>
      <c r="Q695" s="176"/>
      <c r="R695" s="45"/>
      <c r="S695" s="56"/>
      <c r="T695" s="64"/>
    </row>
    <row r="696" spans="2:20" x14ac:dyDescent="0.25">
      <c r="B696" s="20" t="s">
        <v>150</v>
      </c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75">
        <f t="shared" si="13"/>
        <v>0</v>
      </c>
      <c r="P696" s="185"/>
      <c r="Q696" s="176"/>
      <c r="R696" s="45"/>
      <c r="S696" s="56"/>
      <c r="T696" s="64"/>
    </row>
    <row r="697" spans="2:20" x14ac:dyDescent="0.25">
      <c r="B697" s="20" t="s">
        <v>150</v>
      </c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75">
        <f t="shared" si="13"/>
        <v>0</v>
      </c>
      <c r="P697" s="185"/>
      <c r="Q697" s="176"/>
      <c r="R697" s="45"/>
      <c r="S697" s="56"/>
      <c r="T697" s="64"/>
    </row>
    <row r="698" spans="2:20" x14ac:dyDescent="0.25">
      <c r="B698" s="20" t="s">
        <v>150</v>
      </c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75">
        <f t="shared" si="13"/>
        <v>0</v>
      </c>
      <c r="P698" s="185"/>
      <c r="Q698" s="176"/>
      <c r="R698" s="45"/>
      <c r="S698" s="56"/>
      <c r="T698" s="64"/>
    </row>
    <row r="699" spans="2:20" x14ac:dyDescent="0.25">
      <c r="B699" s="20" t="s">
        <v>150</v>
      </c>
      <c r="C699" s="98" t="s">
        <v>37</v>
      </c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75">
        <f t="shared" si="13"/>
        <v>0</v>
      </c>
      <c r="P699" s="185"/>
      <c r="Q699" s="176"/>
      <c r="R699" s="45"/>
      <c r="S699" s="56"/>
      <c r="T699" s="64"/>
    </row>
    <row r="700" spans="2:20" x14ac:dyDescent="0.25">
      <c r="B700" s="20" t="s">
        <v>150</v>
      </c>
      <c r="C700" s="99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75">
        <f t="shared" si="13"/>
        <v>0</v>
      </c>
      <c r="P700" s="185"/>
      <c r="Q700" s="176"/>
      <c r="R700" s="45"/>
      <c r="S700" s="56"/>
      <c r="T700" s="64"/>
    </row>
    <row r="701" spans="2:20" x14ac:dyDescent="0.25">
      <c r="B701" s="395" t="s">
        <v>151</v>
      </c>
      <c r="C701" s="395"/>
      <c r="D701" s="395"/>
      <c r="E701" s="395"/>
      <c r="F701" s="395"/>
      <c r="G701" s="395"/>
      <c r="H701" s="395"/>
      <c r="I701" s="395"/>
      <c r="J701" s="395"/>
      <c r="K701" s="395"/>
      <c r="L701" s="395"/>
      <c r="M701" s="395"/>
      <c r="N701" s="395"/>
      <c r="O701" s="395"/>
      <c r="P701" s="182">
        <f>SUM(O703:O711)</f>
        <v>0</v>
      </c>
      <c r="Q701" s="183">
        <f>SUM(Q703:Q711)</f>
        <v>0</v>
      </c>
      <c r="R701" s="45"/>
      <c r="S701" s="56"/>
      <c r="T701" s="64"/>
    </row>
    <row r="702" spans="2:20" x14ac:dyDescent="0.25">
      <c r="B702" s="172" t="s">
        <v>0</v>
      </c>
      <c r="C702" s="173" t="s">
        <v>1</v>
      </c>
      <c r="D702" s="173" t="s">
        <v>2</v>
      </c>
      <c r="E702" s="173" t="s">
        <v>28</v>
      </c>
      <c r="F702" s="173" t="s">
        <v>3</v>
      </c>
      <c r="G702" s="173" t="s">
        <v>4</v>
      </c>
      <c r="H702" s="173" t="s">
        <v>5</v>
      </c>
      <c r="I702" s="173" t="s">
        <v>6</v>
      </c>
      <c r="J702" s="173" t="s">
        <v>7</v>
      </c>
      <c r="K702" s="173" t="s">
        <v>8</v>
      </c>
      <c r="L702" s="173" t="s">
        <v>9</v>
      </c>
      <c r="M702" s="173" t="s">
        <v>10</v>
      </c>
      <c r="N702" s="173" t="s">
        <v>11</v>
      </c>
      <c r="O702" s="173" t="s">
        <v>12</v>
      </c>
      <c r="P702" s="174" t="s">
        <v>22</v>
      </c>
      <c r="Q702" s="184" t="s">
        <v>37</v>
      </c>
      <c r="R702" s="45"/>
      <c r="S702" s="56"/>
      <c r="T702" s="64"/>
    </row>
    <row r="703" spans="2:20" x14ac:dyDescent="0.25">
      <c r="B703" s="20" t="s">
        <v>151</v>
      </c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75">
        <f t="shared" si="13"/>
        <v>0</v>
      </c>
      <c r="P703" s="185"/>
      <c r="Q703" s="176"/>
      <c r="R703" s="45"/>
      <c r="S703" s="56"/>
      <c r="T703" s="64"/>
    </row>
    <row r="704" spans="2:20" x14ac:dyDescent="0.25">
      <c r="B704" s="20" t="s">
        <v>151</v>
      </c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75">
        <f t="shared" si="13"/>
        <v>0</v>
      </c>
      <c r="P704" s="185"/>
      <c r="Q704" s="176"/>
      <c r="R704" s="45"/>
      <c r="S704" s="56"/>
      <c r="T704" s="64"/>
    </row>
    <row r="705" spans="2:20" x14ac:dyDescent="0.25">
      <c r="B705" s="20" t="s">
        <v>151</v>
      </c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75">
        <f t="shared" si="13"/>
        <v>0</v>
      </c>
      <c r="P705" s="185"/>
      <c r="Q705" s="176"/>
      <c r="R705" s="45"/>
      <c r="S705" s="56"/>
      <c r="T705" s="64"/>
    </row>
    <row r="706" spans="2:20" x14ac:dyDescent="0.25">
      <c r="B706" s="20" t="s">
        <v>151</v>
      </c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75">
        <f t="shared" si="13"/>
        <v>0</v>
      </c>
      <c r="P706" s="185"/>
      <c r="Q706" s="176"/>
      <c r="R706" s="45"/>
      <c r="S706" s="56"/>
      <c r="T706" s="64"/>
    </row>
    <row r="707" spans="2:20" x14ac:dyDescent="0.25">
      <c r="B707" s="20" t="s">
        <v>151</v>
      </c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75">
        <f t="shared" si="13"/>
        <v>0</v>
      </c>
      <c r="P707" s="185"/>
      <c r="Q707" s="176"/>
      <c r="R707" s="45"/>
      <c r="S707" s="56"/>
      <c r="T707" s="64"/>
    </row>
    <row r="708" spans="2:20" x14ac:dyDescent="0.25">
      <c r="B708" s="20" t="s">
        <v>151</v>
      </c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75">
        <f t="shared" si="13"/>
        <v>0</v>
      </c>
      <c r="P708" s="185"/>
      <c r="Q708" s="176"/>
      <c r="R708" s="45"/>
      <c r="S708" s="56"/>
      <c r="T708" s="64"/>
    </row>
    <row r="709" spans="2:20" x14ac:dyDescent="0.25">
      <c r="B709" s="20" t="s">
        <v>151</v>
      </c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75">
        <f t="shared" si="13"/>
        <v>0</v>
      </c>
      <c r="P709" s="185"/>
      <c r="Q709" s="176"/>
      <c r="R709" s="45"/>
      <c r="S709" s="56"/>
      <c r="T709" s="64"/>
    </row>
    <row r="710" spans="2:20" x14ac:dyDescent="0.25">
      <c r="B710" s="20" t="s">
        <v>151</v>
      </c>
      <c r="C710" s="98" t="s">
        <v>37</v>
      </c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75">
        <f t="shared" si="13"/>
        <v>0</v>
      </c>
      <c r="P710" s="185"/>
      <c r="Q710" s="176"/>
      <c r="R710" s="45"/>
      <c r="S710" s="56"/>
      <c r="T710" s="64"/>
    </row>
    <row r="711" spans="2:20" x14ac:dyDescent="0.25">
      <c r="B711" s="20" t="s">
        <v>151</v>
      </c>
      <c r="C711" s="99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75">
        <f t="shared" si="13"/>
        <v>0</v>
      </c>
      <c r="P711" s="185"/>
      <c r="Q711" s="176"/>
      <c r="R711" s="45"/>
      <c r="S711" s="56"/>
      <c r="T711" s="64"/>
    </row>
    <row r="712" spans="2:20" x14ac:dyDescent="0.25">
      <c r="B712" s="395" t="s">
        <v>152</v>
      </c>
      <c r="C712" s="395"/>
      <c r="D712" s="395"/>
      <c r="E712" s="395"/>
      <c r="F712" s="395"/>
      <c r="G712" s="395"/>
      <c r="H712" s="395"/>
      <c r="I712" s="395"/>
      <c r="J712" s="395"/>
      <c r="K712" s="395"/>
      <c r="L712" s="395"/>
      <c r="M712" s="395"/>
      <c r="N712" s="395"/>
      <c r="O712" s="395"/>
      <c r="P712" s="182">
        <f>SUM(O714:O722)</f>
        <v>0</v>
      </c>
      <c r="Q712" s="183">
        <f>SUM(Q714:Q722)</f>
        <v>0</v>
      </c>
      <c r="R712" s="45"/>
      <c r="S712" s="56"/>
      <c r="T712" s="64"/>
    </row>
    <row r="713" spans="2:20" x14ac:dyDescent="0.25">
      <c r="B713" s="172" t="s">
        <v>0</v>
      </c>
      <c r="C713" s="173" t="s">
        <v>1</v>
      </c>
      <c r="D713" s="173" t="s">
        <v>2</v>
      </c>
      <c r="E713" s="173" t="s">
        <v>28</v>
      </c>
      <c r="F713" s="173" t="s">
        <v>3</v>
      </c>
      <c r="G713" s="173" t="s">
        <v>4</v>
      </c>
      <c r="H713" s="173" t="s">
        <v>5</v>
      </c>
      <c r="I713" s="173" t="s">
        <v>6</v>
      </c>
      <c r="J713" s="173" t="s">
        <v>7</v>
      </c>
      <c r="K713" s="173" t="s">
        <v>8</v>
      </c>
      <c r="L713" s="173" t="s">
        <v>9</v>
      </c>
      <c r="M713" s="173" t="s">
        <v>10</v>
      </c>
      <c r="N713" s="173" t="s">
        <v>11</v>
      </c>
      <c r="O713" s="173" t="s">
        <v>12</v>
      </c>
      <c r="P713" s="174" t="s">
        <v>22</v>
      </c>
      <c r="Q713" s="184" t="s">
        <v>37</v>
      </c>
      <c r="R713" s="45"/>
      <c r="S713" s="56"/>
      <c r="T713" s="64"/>
    </row>
    <row r="714" spans="2:20" x14ac:dyDescent="0.25">
      <c r="B714" s="20" t="s">
        <v>152</v>
      </c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75">
        <f t="shared" si="13"/>
        <v>0</v>
      </c>
      <c r="P714" s="185"/>
      <c r="Q714" s="176"/>
      <c r="R714" s="45"/>
      <c r="S714" s="56"/>
      <c r="T714" s="64"/>
    </row>
    <row r="715" spans="2:20" x14ac:dyDescent="0.25">
      <c r="B715" s="20" t="s">
        <v>152</v>
      </c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75">
        <f t="shared" si="13"/>
        <v>0</v>
      </c>
      <c r="P715" s="185"/>
      <c r="Q715" s="176"/>
      <c r="R715" s="45"/>
      <c r="S715" s="56"/>
      <c r="T715" s="64"/>
    </row>
    <row r="716" spans="2:20" x14ac:dyDescent="0.25">
      <c r="B716" s="20" t="s">
        <v>152</v>
      </c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75">
        <f t="shared" si="13"/>
        <v>0</v>
      </c>
      <c r="P716" s="185"/>
      <c r="Q716" s="176"/>
      <c r="R716" s="45"/>
      <c r="S716" s="56"/>
      <c r="T716" s="64"/>
    </row>
    <row r="717" spans="2:20" x14ac:dyDescent="0.25">
      <c r="B717" s="20" t="s">
        <v>152</v>
      </c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75">
        <f t="shared" si="13"/>
        <v>0</v>
      </c>
      <c r="P717" s="185"/>
      <c r="Q717" s="176"/>
      <c r="R717" s="45"/>
      <c r="S717" s="56"/>
      <c r="T717" s="64"/>
    </row>
    <row r="718" spans="2:20" x14ac:dyDescent="0.25">
      <c r="B718" s="20" t="s">
        <v>152</v>
      </c>
      <c r="C718" s="102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75">
        <f t="shared" si="13"/>
        <v>0</v>
      </c>
      <c r="P718" s="185"/>
      <c r="Q718" s="176"/>
      <c r="R718" s="45"/>
      <c r="S718" s="56"/>
      <c r="T718" s="64"/>
    </row>
    <row r="719" spans="2:20" x14ac:dyDescent="0.25">
      <c r="B719" s="20" t="s">
        <v>152</v>
      </c>
      <c r="C719" s="102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75">
        <f t="shared" si="13"/>
        <v>0</v>
      </c>
      <c r="P719" s="185"/>
      <c r="Q719" s="176"/>
      <c r="R719" s="45"/>
      <c r="S719" s="56"/>
      <c r="T719" s="64"/>
    </row>
    <row r="720" spans="2:20" x14ac:dyDescent="0.25">
      <c r="B720" s="20" t="s">
        <v>152</v>
      </c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75">
        <f t="shared" si="13"/>
        <v>0</v>
      </c>
      <c r="P720" s="185"/>
      <c r="Q720" s="176"/>
      <c r="R720" s="45"/>
      <c r="S720" s="56"/>
      <c r="T720" s="64"/>
    </row>
    <row r="721" spans="2:20" x14ac:dyDescent="0.25">
      <c r="B721" s="20" t="s">
        <v>152</v>
      </c>
      <c r="C721" s="98" t="s">
        <v>37</v>
      </c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75">
        <f t="shared" si="13"/>
        <v>0</v>
      </c>
      <c r="P721" s="185"/>
      <c r="Q721" s="176"/>
      <c r="R721" s="45"/>
      <c r="S721" s="56"/>
      <c r="T721" s="64"/>
    </row>
    <row r="722" spans="2:20" x14ac:dyDescent="0.25">
      <c r="B722" s="20" t="s">
        <v>152</v>
      </c>
      <c r="C722" s="99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75">
        <f t="shared" si="13"/>
        <v>0</v>
      </c>
      <c r="P722" s="185"/>
      <c r="Q722" s="176"/>
      <c r="R722" s="45"/>
      <c r="S722" s="56"/>
      <c r="T722" s="64"/>
    </row>
    <row r="723" spans="2:20" x14ac:dyDescent="0.25">
      <c r="B723" s="395" t="s">
        <v>153</v>
      </c>
      <c r="C723" s="395"/>
      <c r="D723" s="395"/>
      <c r="E723" s="395"/>
      <c r="F723" s="395"/>
      <c r="G723" s="395"/>
      <c r="H723" s="395"/>
      <c r="I723" s="395"/>
      <c r="J723" s="395"/>
      <c r="K723" s="395"/>
      <c r="L723" s="395"/>
      <c r="M723" s="395"/>
      <c r="N723" s="395"/>
      <c r="O723" s="395"/>
      <c r="P723" s="182">
        <f>SUM(O725:O733)</f>
        <v>0</v>
      </c>
      <c r="Q723" s="183">
        <f>SUM(Q725:Q733)</f>
        <v>0</v>
      </c>
      <c r="R723" s="45"/>
      <c r="S723" s="56"/>
      <c r="T723" s="64"/>
    </row>
    <row r="724" spans="2:20" x14ac:dyDescent="0.25">
      <c r="B724" s="172" t="s">
        <v>0</v>
      </c>
      <c r="C724" s="173" t="s">
        <v>1</v>
      </c>
      <c r="D724" s="173" t="s">
        <v>2</v>
      </c>
      <c r="E724" s="173" t="s">
        <v>28</v>
      </c>
      <c r="F724" s="173" t="s">
        <v>3</v>
      </c>
      <c r="G724" s="173" t="s">
        <v>4</v>
      </c>
      <c r="H724" s="173" t="s">
        <v>5</v>
      </c>
      <c r="I724" s="173" t="s">
        <v>6</v>
      </c>
      <c r="J724" s="173" t="s">
        <v>7</v>
      </c>
      <c r="K724" s="173" t="s">
        <v>8</v>
      </c>
      <c r="L724" s="173" t="s">
        <v>9</v>
      </c>
      <c r="M724" s="173" t="s">
        <v>10</v>
      </c>
      <c r="N724" s="173" t="s">
        <v>11</v>
      </c>
      <c r="O724" s="173" t="s">
        <v>12</v>
      </c>
      <c r="P724" s="174" t="s">
        <v>22</v>
      </c>
      <c r="Q724" s="184" t="s">
        <v>37</v>
      </c>
      <c r="R724" s="45"/>
      <c r="S724" s="56"/>
      <c r="T724" s="64"/>
    </row>
    <row r="725" spans="2:20" x14ac:dyDescent="0.25">
      <c r="B725" s="20" t="s">
        <v>153</v>
      </c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75">
        <f t="shared" ref="O725:O734" si="14">SUM(F725:N725)</f>
        <v>0</v>
      </c>
      <c r="P725" s="185"/>
      <c r="Q725" s="176"/>
      <c r="R725" s="45"/>
      <c r="S725" s="56"/>
      <c r="T725" s="64"/>
    </row>
    <row r="726" spans="2:20" x14ac:dyDescent="0.25">
      <c r="B726" s="20" t="s">
        <v>153</v>
      </c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75">
        <f t="shared" si="14"/>
        <v>0</v>
      </c>
      <c r="P726" s="185"/>
      <c r="Q726" s="176"/>
      <c r="R726" s="45"/>
      <c r="S726" s="56"/>
      <c r="T726" s="64"/>
    </row>
    <row r="727" spans="2:20" x14ac:dyDescent="0.25">
      <c r="B727" s="20" t="s">
        <v>153</v>
      </c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75">
        <f t="shared" si="14"/>
        <v>0</v>
      </c>
      <c r="P727" s="185"/>
      <c r="Q727" s="176"/>
      <c r="R727" s="45"/>
      <c r="S727" s="56"/>
      <c r="T727" s="64"/>
    </row>
    <row r="728" spans="2:20" x14ac:dyDescent="0.25">
      <c r="B728" s="20" t="s">
        <v>153</v>
      </c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75">
        <f t="shared" si="14"/>
        <v>0</v>
      </c>
      <c r="P728" s="185"/>
      <c r="Q728" s="176"/>
      <c r="R728" s="45"/>
      <c r="S728" s="56"/>
      <c r="T728" s="64"/>
    </row>
    <row r="729" spans="2:20" x14ac:dyDescent="0.25">
      <c r="B729" s="20" t="s">
        <v>153</v>
      </c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75">
        <f t="shared" si="14"/>
        <v>0</v>
      </c>
      <c r="P729" s="185"/>
      <c r="Q729" s="176"/>
      <c r="R729" s="45"/>
      <c r="S729" s="56"/>
      <c r="T729" s="64"/>
    </row>
    <row r="730" spans="2:20" x14ac:dyDescent="0.25">
      <c r="B730" s="20" t="s">
        <v>153</v>
      </c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75">
        <f t="shared" si="14"/>
        <v>0</v>
      </c>
      <c r="P730" s="185"/>
      <c r="Q730" s="176"/>
      <c r="R730" s="45"/>
      <c r="S730" s="56"/>
      <c r="T730" s="64"/>
    </row>
    <row r="731" spans="2:20" x14ac:dyDescent="0.25">
      <c r="B731" s="20" t="s">
        <v>153</v>
      </c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75">
        <f t="shared" si="14"/>
        <v>0</v>
      </c>
      <c r="P731" s="185"/>
      <c r="Q731" s="176"/>
      <c r="R731" s="45"/>
      <c r="S731" s="56"/>
      <c r="T731" s="64"/>
    </row>
    <row r="732" spans="2:20" x14ac:dyDescent="0.25">
      <c r="B732" s="20" t="s">
        <v>153</v>
      </c>
      <c r="C732" s="98" t="s">
        <v>37</v>
      </c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75">
        <f t="shared" si="14"/>
        <v>0</v>
      </c>
      <c r="P732" s="185"/>
      <c r="Q732" s="176"/>
      <c r="R732" s="45"/>
      <c r="S732" s="56"/>
      <c r="T732" s="64"/>
    </row>
    <row r="733" spans="2:20" x14ac:dyDescent="0.25">
      <c r="B733" s="20" t="s">
        <v>153</v>
      </c>
      <c r="C733" s="99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75">
        <f t="shared" si="14"/>
        <v>0</v>
      </c>
      <c r="P733" s="185"/>
      <c r="Q733" s="176"/>
      <c r="R733" s="45"/>
      <c r="S733" s="56"/>
      <c r="T733" s="64"/>
    </row>
    <row r="734" spans="2:20" x14ac:dyDescent="0.25">
      <c r="B734" s="20" t="s">
        <v>153</v>
      </c>
      <c r="C734" s="99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75">
        <f t="shared" si="14"/>
        <v>0</v>
      </c>
      <c r="P734" s="185"/>
      <c r="Q734" s="176"/>
      <c r="R734" s="45"/>
      <c r="S734" s="56"/>
      <c r="T734" s="64"/>
    </row>
    <row r="735" spans="2:20" x14ac:dyDescent="0.25">
      <c r="B735" s="395" t="s">
        <v>154</v>
      </c>
      <c r="C735" s="395"/>
      <c r="D735" s="395"/>
      <c r="E735" s="395"/>
      <c r="F735" s="395"/>
      <c r="G735" s="395"/>
      <c r="H735" s="395"/>
      <c r="I735" s="395"/>
      <c r="J735" s="395"/>
      <c r="K735" s="395"/>
      <c r="L735" s="395"/>
      <c r="M735" s="395"/>
      <c r="N735" s="395"/>
      <c r="O735" s="395"/>
      <c r="P735" s="182">
        <f>SUM(O737:O745)</f>
        <v>0</v>
      </c>
      <c r="Q735" s="183">
        <f>SUM(Q737:Q745)</f>
        <v>0</v>
      </c>
      <c r="R735" s="45"/>
      <c r="S735" s="56"/>
      <c r="T735" s="64"/>
    </row>
    <row r="736" spans="2:20" x14ac:dyDescent="0.25">
      <c r="B736" s="172" t="s">
        <v>0</v>
      </c>
      <c r="C736" s="173" t="s">
        <v>1</v>
      </c>
      <c r="D736" s="173" t="s">
        <v>2</v>
      </c>
      <c r="E736" s="173" t="s">
        <v>28</v>
      </c>
      <c r="F736" s="173" t="s">
        <v>3</v>
      </c>
      <c r="G736" s="173" t="s">
        <v>4</v>
      </c>
      <c r="H736" s="173" t="s">
        <v>5</v>
      </c>
      <c r="I736" s="173" t="s">
        <v>6</v>
      </c>
      <c r="J736" s="173" t="s">
        <v>7</v>
      </c>
      <c r="K736" s="173" t="s">
        <v>8</v>
      </c>
      <c r="L736" s="173" t="s">
        <v>9</v>
      </c>
      <c r="M736" s="173" t="s">
        <v>10</v>
      </c>
      <c r="N736" s="173" t="s">
        <v>11</v>
      </c>
      <c r="O736" s="173" t="s">
        <v>12</v>
      </c>
      <c r="P736" s="174" t="s">
        <v>22</v>
      </c>
      <c r="Q736" s="184" t="s">
        <v>37</v>
      </c>
      <c r="R736" s="45"/>
      <c r="S736" s="56"/>
      <c r="T736" s="64"/>
    </row>
    <row r="737" spans="2:20" x14ac:dyDescent="0.25">
      <c r="B737" s="20" t="s">
        <v>154</v>
      </c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75">
        <f t="shared" ref="O737:O746" si="15">SUM(F737:N737)</f>
        <v>0</v>
      </c>
      <c r="P737" s="185"/>
      <c r="Q737" s="176"/>
      <c r="R737" s="45"/>
      <c r="S737" s="56"/>
      <c r="T737" s="64"/>
    </row>
    <row r="738" spans="2:20" x14ac:dyDescent="0.25">
      <c r="B738" s="20" t="s">
        <v>154</v>
      </c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75">
        <f t="shared" si="15"/>
        <v>0</v>
      </c>
      <c r="P738" s="185"/>
      <c r="Q738" s="176"/>
      <c r="R738" s="45"/>
      <c r="S738" s="56"/>
      <c r="T738" s="64"/>
    </row>
    <row r="739" spans="2:20" x14ac:dyDescent="0.25">
      <c r="B739" s="20" t="s">
        <v>154</v>
      </c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75">
        <f t="shared" si="15"/>
        <v>0</v>
      </c>
      <c r="P739" s="185"/>
      <c r="Q739" s="176"/>
      <c r="R739" s="45"/>
      <c r="S739" s="56"/>
      <c r="T739" s="64"/>
    </row>
    <row r="740" spans="2:20" x14ac:dyDescent="0.25">
      <c r="B740" s="20" t="s">
        <v>154</v>
      </c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75">
        <f t="shared" si="15"/>
        <v>0</v>
      </c>
      <c r="P740" s="185"/>
      <c r="Q740" s="176"/>
      <c r="R740" s="45"/>
      <c r="S740" s="56"/>
      <c r="T740" s="64"/>
    </row>
    <row r="741" spans="2:20" x14ac:dyDescent="0.25">
      <c r="B741" s="20" t="s">
        <v>154</v>
      </c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75">
        <f t="shared" si="15"/>
        <v>0</v>
      </c>
      <c r="P741" s="185"/>
      <c r="Q741" s="176"/>
      <c r="R741" s="45"/>
      <c r="S741" s="56"/>
      <c r="T741" s="64"/>
    </row>
    <row r="742" spans="2:20" x14ac:dyDescent="0.25">
      <c r="B742" s="20" t="s">
        <v>154</v>
      </c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75">
        <f t="shared" si="15"/>
        <v>0</v>
      </c>
      <c r="P742" s="185"/>
      <c r="Q742" s="176"/>
      <c r="R742" s="45"/>
      <c r="S742" s="56"/>
      <c r="T742" s="64"/>
    </row>
    <row r="743" spans="2:20" x14ac:dyDescent="0.25">
      <c r="B743" s="20" t="s">
        <v>154</v>
      </c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75">
        <f t="shared" si="15"/>
        <v>0</v>
      </c>
      <c r="P743" s="185"/>
      <c r="Q743" s="176"/>
      <c r="R743" s="45"/>
      <c r="S743" s="56"/>
      <c r="T743" s="64"/>
    </row>
    <row r="744" spans="2:20" x14ac:dyDescent="0.25">
      <c r="B744" s="20" t="s">
        <v>154</v>
      </c>
      <c r="C744" s="98" t="s">
        <v>37</v>
      </c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75">
        <f t="shared" si="15"/>
        <v>0</v>
      </c>
      <c r="P744" s="185"/>
      <c r="Q744" s="176"/>
      <c r="R744" s="45"/>
      <c r="S744" s="56"/>
      <c r="T744" s="64"/>
    </row>
    <row r="745" spans="2:20" x14ac:dyDescent="0.25">
      <c r="B745" s="20" t="s">
        <v>154</v>
      </c>
      <c r="C745" s="99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75">
        <f t="shared" si="15"/>
        <v>0</v>
      </c>
      <c r="P745" s="185"/>
      <c r="Q745" s="176"/>
      <c r="R745" s="45"/>
      <c r="S745" s="56"/>
      <c r="T745" s="64"/>
    </row>
    <row r="746" spans="2:20" x14ac:dyDescent="0.25">
      <c r="B746" s="20" t="s">
        <v>154</v>
      </c>
      <c r="C746" s="99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75">
        <f t="shared" si="15"/>
        <v>0</v>
      </c>
      <c r="P746" s="185"/>
      <c r="Q746" s="176"/>
      <c r="R746" s="45"/>
      <c r="S746" s="56"/>
      <c r="T746" s="64"/>
    </row>
    <row r="747" spans="2:20" x14ac:dyDescent="0.25">
      <c r="B747" s="395" t="s">
        <v>155</v>
      </c>
      <c r="C747" s="395"/>
      <c r="D747" s="395"/>
      <c r="E747" s="395"/>
      <c r="F747" s="395"/>
      <c r="G747" s="395"/>
      <c r="H747" s="395"/>
      <c r="I747" s="395"/>
      <c r="J747" s="395"/>
      <c r="K747" s="395"/>
      <c r="L747" s="395"/>
      <c r="M747" s="395"/>
      <c r="N747" s="395"/>
      <c r="O747" s="395"/>
      <c r="P747" s="182">
        <f>SUM(O749:O757)</f>
        <v>0</v>
      </c>
      <c r="Q747" s="183">
        <f>SUM(Q749:Q757)</f>
        <v>0</v>
      </c>
      <c r="R747" s="45"/>
      <c r="S747" s="56"/>
      <c r="T747" s="64"/>
    </row>
    <row r="748" spans="2:20" x14ac:dyDescent="0.25">
      <c r="B748" s="172" t="s">
        <v>0</v>
      </c>
      <c r="C748" s="173" t="s">
        <v>1</v>
      </c>
      <c r="D748" s="173" t="s">
        <v>2</v>
      </c>
      <c r="E748" s="173" t="s">
        <v>28</v>
      </c>
      <c r="F748" s="173" t="s">
        <v>3</v>
      </c>
      <c r="G748" s="173" t="s">
        <v>4</v>
      </c>
      <c r="H748" s="173" t="s">
        <v>5</v>
      </c>
      <c r="I748" s="173" t="s">
        <v>6</v>
      </c>
      <c r="J748" s="173" t="s">
        <v>7</v>
      </c>
      <c r="K748" s="173" t="s">
        <v>8</v>
      </c>
      <c r="L748" s="173" t="s">
        <v>9</v>
      </c>
      <c r="M748" s="173" t="s">
        <v>10</v>
      </c>
      <c r="N748" s="173" t="s">
        <v>11</v>
      </c>
      <c r="O748" s="173" t="s">
        <v>12</v>
      </c>
      <c r="P748" s="174" t="s">
        <v>22</v>
      </c>
      <c r="Q748" s="184" t="s">
        <v>37</v>
      </c>
      <c r="R748" s="45"/>
      <c r="S748" s="56"/>
      <c r="T748" s="64"/>
    </row>
    <row r="749" spans="2:20" x14ac:dyDescent="0.25">
      <c r="B749" s="20" t="s">
        <v>155</v>
      </c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75">
        <f t="shared" ref="O749:O758" si="16">SUM(F749:N749)</f>
        <v>0</v>
      </c>
      <c r="P749" s="185"/>
      <c r="Q749" s="176"/>
      <c r="R749" s="45"/>
      <c r="S749" s="56"/>
      <c r="T749" s="64"/>
    </row>
    <row r="750" spans="2:20" x14ac:dyDescent="0.25">
      <c r="B750" s="20" t="s">
        <v>155</v>
      </c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75">
        <f t="shared" si="16"/>
        <v>0</v>
      </c>
      <c r="P750" s="185"/>
      <c r="Q750" s="176"/>
      <c r="R750" s="45"/>
      <c r="S750" s="56"/>
      <c r="T750" s="64"/>
    </row>
    <row r="751" spans="2:20" x14ac:dyDescent="0.25">
      <c r="B751" s="20" t="s">
        <v>155</v>
      </c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75">
        <f t="shared" si="16"/>
        <v>0</v>
      </c>
      <c r="P751" s="185"/>
      <c r="Q751" s="176"/>
      <c r="R751" s="45"/>
      <c r="S751" s="56"/>
      <c r="T751" s="64"/>
    </row>
    <row r="752" spans="2:20" x14ac:dyDescent="0.25">
      <c r="B752" s="20" t="s">
        <v>155</v>
      </c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75">
        <f t="shared" si="16"/>
        <v>0</v>
      </c>
      <c r="P752" s="185"/>
      <c r="Q752" s="176"/>
      <c r="R752" s="45"/>
      <c r="S752" s="56"/>
      <c r="T752" s="64"/>
    </row>
    <row r="753" spans="2:20" x14ac:dyDescent="0.25">
      <c r="B753" s="20" t="s">
        <v>155</v>
      </c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75">
        <f t="shared" si="16"/>
        <v>0</v>
      </c>
      <c r="P753" s="185"/>
      <c r="Q753" s="176"/>
      <c r="R753" s="45"/>
      <c r="S753" s="56"/>
      <c r="T753" s="64"/>
    </row>
    <row r="754" spans="2:20" x14ac:dyDescent="0.25">
      <c r="B754" s="20" t="s">
        <v>155</v>
      </c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75">
        <f t="shared" si="16"/>
        <v>0</v>
      </c>
      <c r="P754" s="185"/>
      <c r="Q754" s="176"/>
      <c r="R754" s="45"/>
      <c r="S754" s="56"/>
      <c r="T754" s="64"/>
    </row>
    <row r="755" spans="2:20" x14ac:dyDescent="0.25">
      <c r="B755" s="20" t="s">
        <v>155</v>
      </c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75">
        <f t="shared" si="16"/>
        <v>0</v>
      </c>
      <c r="P755" s="185"/>
      <c r="Q755" s="176"/>
      <c r="R755" s="45"/>
      <c r="S755" s="56"/>
      <c r="T755" s="64"/>
    </row>
    <row r="756" spans="2:20" x14ac:dyDescent="0.25">
      <c r="B756" s="20" t="s">
        <v>155</v>
      </c>
      <c r="C756" s="98" t="s">
        <v>37</v>
      </c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75">
        <f t="shared" si="16"/>
        <v>0</v>
      </c>
      <c r="P756" s="185"/>
      <c r="Q756" s="176"/>
      <c r="R756" s="45"/>
      <c r="S756" s="56"/>
      <c r="T756" s="64"/>
    </row>
    <row r="757" spans="2:20" x14ac:dyDescent="0.25">
      <c r="B757" s="20" t="s">
        <v>155</v>
      </c>
      <c r="C757" s="99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75">
        <f t="shared" si="16"/>
        <v>0</v>
      </c>
      <c r="P757" s="185"/>
      <c r="Q757" s="176"/>
      <c r="R757" s="45"/>
      <c r="S757" s="56"/>
      <c r="T757" s="64"/>
    </row>
    <row r="758" spans="2:20" x14ac:dyDescent="0.25">
      <c r="B758" s="20" t="s">
        <v>155</v>
      </c>
      <c r="C758" s="99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75">
        <f t="shared" si="16"/>
        <v>0</v>
      </c>
      <c r="P758" s="185"/>
      <c r="Q758" s="176"/>
      <c r="R758" s="45"/>
      <c r="S758" s="56"/>
      <c r="T758" s="64"/>
    </row>
    <row r="759" spans="2:20" x14ac:dyDescent="0.25">
      <c r="B759" s="395" t="s">
        <v>156</v>
      </c>
      <c r="C759" s="395"/>
      <c r="D759" s="395"/>
      <c r="E759" s="395"/>
      <c r="F759" s="395"/>
      <c r="G759" s="395"/>
      <c r="H759" s="395"/>
      <c r="I759" s="395"/>
      <c r="J759" s="395"/>
      <c r="K759" s="395"/>
      <c r="L759" s="395"/>
      <c r="M759" s="395"/>
      <c r="N759" s="395"/>
      <c r="O759" s="395"/>
      <c r="P759" s="182">
        <f>SUM(O761:O769)</f>
        <v>0</v>
      </c>
      <c r="Q759" s="183">
        <f>SUM(Q761:Q769)</f>
        <v>0</v>
      </c>
      <c r="R759" s="45"/>
      <c r="S759" s="56"/>
      <c r="T759" s="64"/>
    </row>
    <row r="760" spans="2:20" x14ac:dyDescent="0.25">
      <c r="B760" s="172" t="s">
        <v>0</v>
      </c>
      <c r="C760" s="173" t="s">
        <v>1</v>
      </c>
      <c r="D760" s="173" t="s">
        <v>2</v>
      </c>
      <c r="E760" s="173" t="s">
        <v>28</v>
      </c>
      <c r="F760" s="173" t="s">
        <v>3</v>
      </c>
      <c r="G760" s="173" t="s">
        <v>4</v>
      </c>
      <c r="H760" s="173" t="s">
        <v>5</v>
      </c>
      <c r="I760" s="173" t="s">
        <v>6</v>
      </c>
      <c r="J760" s="173" t="s">
        <v>7</v>
      </c>
      <c r="K760" s="173" t="s">
        <v>8</v>
      </c>
      <c r="L760" s="173" t="s">
        <v>9</v>
      </c>
      <c r="M760" s="173" t="s">
        <v>10</v>
      </c>
      <c r="N760" s="173" t="s">
        <v>11</v>
      </c>
      <c r="O760" s="173" t="s">
        <v>12</v>
      </c>
      <c r="P760" s="174" t="s">
        <v>22</v>
      </c>
      <c r="Q760" s="184" t="s">
        <v>37</v>
      </c>
      <c r="R760" s="45"/>
      <c r="S760" s="56"/>
      <c r="T760" s="64"/>
    </row>
    <row r="761" spans="2:20" x14ac:dyDescent="0.25">
      <c r="B761" s="20" t="s">
        <v>156</v>
      </c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75">
        <f t="shared" ref="O761:O770" si="17">SUM(F761:N761)</f>
        <v>0</v>
      </c>
      <c r="P761" s="185"/>
      <c r="Q761" s="176"/>
      <c r="R761" s="45"/>
      <c r="S761" s="56"/>
      <c r="T761" s="64"/>
    </row>
    <row r="762" spans="2:20" x14ac:dyDescent="0.25">
      <c r="B762" s="20" t="s">
        <v>156</v>
      </c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75">
        <f t="shared" si="17"/>
        <v>0</v>
      </c>
      <c r="P762" s="185"/>
      <c r="Q762" s="176"/>
      <c r="R762" s="45"/>
      <c r="S762" s="56"/>
      <c r="T762" s="64"/>
    </row>
    <row r="763" spans="2:20" x14ac:dyDescent="0.25">
      <c r="B763" s="20" t="s">
        <v>156</v>
      </c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75">
        <f t="shared" si="17"/>
        <v>0</v>
      </c>
      <c r="P763" s="185"/>
      <c r="Q763" s="176"/>
      <c r="R763" s="45"/>
      <c r="S763" s="56"/>
      <c r="T763" s="64"/>
    </row>
    <row r="764" spans="2:20" x14ac:dyDescent="0.25">
      <c r="B764" s="20" t="s">
        <v>156</v>
      </c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75">
        <f t="shared" si="17"/>
        <v>0</v>
      </c>
      <c r="P764" s="185"/>
      <c r="Q764" s="176"/>
      <c r="R764" s="45"/>
      <c r="S764" s="56"/>
      <c r="T764" s="64"/>
    </row>
    <row r="765" spans="2:20" x14ac:dyDescent="0.25">
      <c r="B765" s="20" t="s">
        <v>156</v>
      </c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75">
        <f t="shared" si="17"/>
        <v>0</v>
      </c>
      <c r="P765" s="185"/>
      <c r="Q765" s="176"/>
      <c r="R765" s="45"/>
      <c r="S765" s="56"/>
      <c r="T765" s="64"/>
    </row>
    <row r="766" spans="2:20" x14ac:dyDescent="0.25">
      <c r="B766" s="20" t="s">
        <v>156</v>
      </c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75">
        <f t="shared" si="17"/>
        <v>0</v>
      </c>
      <c r="P766" s="185"/>
      <c r="Q766" s="176"/>
      <c r="R766" s="45"/>
      <c r="S766" s="56"/>
      <c r="T766" s="64"/>
    </row>
    <row r="767" spans="2:20" x14ac:dyDescent="0.25">
      <c r="B767" s="20" t="s">
        <v>156</v>
      </c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75">
        <f t="shared" si="17"/>
        <v>0</v>
      </c>
      <c r="P767" s="185"/>
      <c r="Q767" s="176"/>
      <c r="R767" s="45"/>
      <c r="S767" s="56"/>
      <c r="T767" s="64"/>
    </row>
    <row r="768" spans="2:20" x14ac:dyDescent="0.25">
      <c r="B768" s="20" t="s">
        <v>156</v>
      </c>
      <c r="C768" s="98" t="s">
        <v>37</v>
      </c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75">
        <f t="shared" si="17"/>
        <v>0</v>
      </c>
      <c r="P768" s="185"/>
      <c r="Q768" s="176"/>
      <c r="R768" s="45"/>
      <c r="S768" s="56"/>
      <c r="T768" s="64"/>
    </row>
    <row r="769" spans="2:20" x14ac:dyDescent="0.25">
      <c r="B769" s="20" t="s">
        <v>156</v>
      </c>
      <c r="C769" s="99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75">
        <f t="shared" si="17"/>
        <v>0</v>
      </c>
      <c r="P769" s="185"/>
      <c r="Q769" s="176"/>
      <c r="R769" s="45"/>
      <c r="S769" s="56"/>
      <c r="T769" s="64"/>
    </row>
    <row r="770" spans="2:20" x14ac:dyDescent="0.25">
      <c r="B770" s="20" t="s">
        <v>156</v>
      </c>
      <c r="C770" s="99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75">
        <f t="shared" si="17"/>
        <v>0</v>
      </c>
      <c r="P770" s="185"/>
      <c r="Q770" s="176"/>
      <c r="R770" s="45"/>
      <c r="S770" s="56"/>
      <c r="T770" s="64"/>
    </row>
    <row r="771" spans="2:20" ht="25.5" x14ac:dyDescent="0.25">
      <c r="B771" s="395" t="s">
        <v>23</v>
      </c>
      <c r="C771" s="395"/>
      <c r="D771" s="395"/>
      <c r="E771" s="395"/>
      <c r="F771" s="395"/>
      <c r="G771" s="395"/>
      <c r="H771" s="395"/>
      <c r="I771" s="395"/>
      <c r="J771" s="395"/>
      <c r="K771" s="395"/>
      <c r="L771" s="395"/>
      <c r="M771" s="395"/>
      <c r="N771" s="395"/>
      <c r="O771" s="395"/>
      <c r="P771" s="395"/>
      <c r="Q771" s="186" t="s">
        <v>38</v>
      </c>
      <c r="R771" s="45"/>
      <c r="S771" s="56"/>
      <c r="T771" s="64"/>
    </row>
    <row r="772" spans="2:20" x14ac:dyDescent="0.25">
      <c r="B772" s="396"/>
      <c r="C772" s="397"/>
      <c r="D772" s="397"/>
      <c r="E772" s="397"/>
      <c r="F772" s="173" t="s">
        <v>3</v>
      </c>
      <c r="G772" s="173" t="s">
        <v>4</v>
      </c>
      <c r="H772" s="173" t="s">
        <v>5</v>
      </c>
      <c r="I772" s="173" t="s">
        <v>6</v>
      </c>
      <c r="J772" s="173" t="s">
        <v>7</v>
      </c>
      <c r="K772" s="173" t="s">
        <v>8</v>
      </c>
      <c r="L772" s="173" t="s">
        <v>9</v>
      </c>
      <c r="M772" s="173" t="s">
        <v>10</v>
      </c>
      <c r="N772" s="173" t="s">
        <v>11</v>
      </c>
      <c r="O772" s="398" t="s">
        <v>44</v>
      </c>
      <c r="P772" s="399"/>
      <c r="Q772" s="400">
        <f>SUM(Q17,Q39,Q61,Q83,Q104,Q120,Q136,Q152,Q164,Q182,Q198,Q215,Q233,Q254,Q269,Q293,Q307,Q329,Q352,Q373,Q394,Q410,Q426,Q439,Q450,Q461,Q472,Q483,Q494,Q509,Q520,Q541,Q562,Q584,Q605,Q626,Q647,Q668,Q685,Q701,Q712,Q723,Q735,Q747,Q759)</f>
        <v>0</v>
      </c>
      <c r="R772" s="45"/>
      <c r="S772" s="56"/>
      <c r="T772" s="64"/>
    </row>
    <row r="773" spans="2:20" x14ac:dyDescent="0.25">
      <c r="B773" s="402"/>
      <c r="C773" s="402"/>
      <c r="D773" s="402"/>
      <c r="E773" s="402"/>
      <c r="F773" s="164">
        <f>SUM(F8:F770)</f>
        <v>38</v>
      </c>
      <c r="G773" s="164">
        <f t="shared" ref="G773:N773" si="18">SUM(G8:G770)</f>
        <v>45</v>
      </c>
      <c r="H773" s="164">
        <f t="shared" si="18"/>
        <v>56</v>
      </c>
      <c r="I773" s="164">
        <f t="shared" si="18"/>
        <v>22</v>
      </c>
      <c r="J773" s="164">
        <f t="shared" si="18"/>
        <v>39</v>
      </c>
      <c r="K773" s="164">
        <f t="shared" si="18"/>
        <v>0</v>
      </c>
      <c r="L773" s="164">
        <f t="shared" si="18"/>
        <v>0</v>
      </c>
      <c r="M773" s="164">
        <f t="shared" si="18"/>
        <v>0</v>
      </c>
      <c r="N773" s="164">
        <f t="shared" si="18"/>
        <v>0</v>
      </c>
      <c r="O773" s="403">
        <f>SUM(O8:O770)</f>
        <v>200</v>
      </c>
      <c r="P773" s="403"/>
      <c r="Q773" s="401"/>
      <c r="R773" s="45"/>
      <c r="S773" s="56"/>
      <c r="T773" s="64"/>
    </row>
    <row r="774" spans="2:20" x14ac:dyDescent="0.25">
      <c r="R774" s="45"/>
      <c r="S774" s="56"/>
      <c r="T774" s="64"/>
    </row>
    <row r="775" spans="2:20" x14ac:dyDescent="0.25">
      <c r="R775" s="45"/>
      <c r="S775" s="56"/>
      <c r="T775" s="64"/>
    </row>
    <row r="776" spans="2:20" x14ac:dyDescent="0.25">
      <c r="R776" s="45"/>
      <c r="S776" s="56"/>
      <c r="T776" s="64"/>
    </row>
    <row r="777" spans="2:20" x14ac:dyDescent="0.25">
      <c r="R777" s="45"/>
      <c r="S777" s="56"/>
      <c r="T777" s="64"/>
    </row>
    <row r="778" spans="2:20" x14ac:dyDescent="0.25">
      <c r="R778" s="45"/>
      <c r="S778" s="56"/>
      <c r="T778" s="64"/>
    </row>
    <row r="779" spans="2:20" x14ac:dyDescent="0.25">
      <c r="R779" s="45"/>
      <c r="S779" s="56"/>
      <c r="T779" s="64"/>
    </row>
    <row r="780" spans="2:20" x14ac:dyDescent="0.25">
      <c r="R780" s="45"/>
      <c r="S780" s="56"/>
      <c r="T780" s="64"/>
    </row>
    <row r="781" spans="2:20" x14ac:dyDescent="0.25">
      <c r="R781" s="45"/>
      <c r="S781" s="56"/>
      <c r="T781" s="64"/>
    </row>
    <row r="782" spans="2:20" x14ac:dyDescent="0.25">
      <c r="R782" s="45"/>
      <c r="S782" s="56"/>
      <c r="T782" s="64"/>
    </row>
    <row r="783" spans="2:20" x14ac:dyDescent="0.25">
      <c r="R783" s="45"/>
      <c r="S783" s="56"/>
      <c r="T783" s="64"/>
    </row>
    <row r="784" spans="2:20" x14ac:dyDescent="0.25">
      <c r="R784" s="45"/>
    </row>
  </sheetData>
  <mergeCells count="56">
    <mergeCell ref="B198:O198"/>
    <mergeCell ref="B2:H2"/>
    <mergeCell ref="M2:O2"/>
    <mergeCell ref="B6:O6"/>
    <mergeCell ref="B17:O17"/>
    <mergeCell ref="B39:O39"/>
    <mergeCell ref="B5:Q5"/>
    <mergeCell ref="R5:T6"/>
    <mergeCell ref="B136:O136"/>
    <mergeCell ref="B182:O182"/>
    <mergeCell ref="B104:O104"/>
    <mergeCell ref="B61:O61"/>
    <mergeCell ref="B83:O83"/>
    <mergeCell ref="B152:O152"/>
    <mergeCell ref="B164:O164"/>
    <mergeCell ref="B120:O120"/>
    <mergeCell ref="B215:O215"/>
    <mergeCell ref="B233:O233"/>
    <mergeCell ref="B254:O254"/>
    <mergeCell ref="B269:O269"/>
    <mergeCell ref="B293:O293"/>
    <mergeCell ref="B307:O307"/>
    <mergeCell ref="B329:O329"/>
    <mergeCell ref="B472:O472"/>
    <mergeCell ref="B483:O483"/>
    <mergeCell ref="B494:O494"/>
    <mergeCell ref="B450:O450"/>
    <mergeCell ref="B461:O461"/>
    <mergeCell ref="B352:O352"/>
    <mergeCell ref="B373:O373"/>
    <mergeCell ref="B394:O394"/>
    <mergeCell ref="B410:O410"/>
    <mergeCell ref="B426:O426"/>
    <mergeCell ref="B439:O439"/>
    <mergeCell ref="B509:O509"/>
    <mergeCell ref="B520:O520"/>
    <mergeCell ref="B541:O541"/>
    <mergeCell ref="B562:O562"/>
    <mergeCell ref="B584:O584"/>
    <mergeCell ref="B605:O605"/>
    <mergeCell ref="B626:O626"/>
    <mergeCell ref="B723:O723"/>
    <mergeCell ref="B735:O735"/>
    <mergeCell ref="B747:O747"/>
    <mergeCell ref="B685:O685"/>
    <mergeCell ref="B701:O701"/>
    <mergeCell ref="B712:O712"/>
    <mergeCell ref="B647:O647"/>
    <mergeCell ref="B668:O668"/>
    <mergeCell ref="B759:O759"/>
    <mergeCell ref="B771:P771"/>
    <mergeCell ref="B772:E772"/>
    <mergeCell ref="O772:P772"/>
    <mergeCell ref="Q772:Q773"/>
    <mergeCell ref="B773:E773"/>
    <mergeCell ref="O773:P773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T774"/>
  <sheetViews>
    <sheetView topLeftCell="A106" zoomScaleNormal="100" workbookViewId="0">
      <selection activeCell="B307" sqref="B307:B326"/>
    </sheetView>
  </sheetViews>
  <sheetFormatPr defaultRowHeight="15" x14ac:dyDescent="0.25"/>
  <cols>
    <col min="1" max="1" width="1.7109375" customWidth="1"/>
    <col min="2" max="2" width="15.7109375" customWidth="1"/>
    <col min="3" max="3" width="25.7109375" customWidth="1"/>
    <col min="4" max="5" width="20.7109375" customWidth="1"/>
    <col min="6" max="14" width="5.7109375" customWidth="1"/>
    <col min="15" max="15" width="7.7109375" customWidth="1"/>
    <col min="16" max="16" width="10.7109375" style="52" customWidth="1"/>
    <col min="17" max="17" width="9.28515625" style="52" bestFit="1" customWidth="1"/>
    <col min="18" max="19" width="15.7109375" style="52" customWidth="1"/>
    <col min="20" max="20" width="6.7109375" style="52" customWidth="1"/>
  </cols>
  <sheetData>
    <row r="1" spans="1:20" x14ac:dyDescent="0.25">
      <c r="A1" s="1"/>
      <c r="B1" s="15"/>
      <c r="C1" s="1"/>
      <c r="D1" s="1"/>
      <c r="E1" s="1"/>
      <c r="F1" s="39"/>
      <c r="G1" s="39"/>
      <c r="H1" s="39"/>
      <c r="I1" s="39"/>
      <c r="J1" s="39"/>
      <c r="K1" s="39"/>
      <c r="L1" s="39"/>
      <c r="M1" s="39"/>
      <c r="N1" s="39"/>
      <c r="O1" s="2"/>
      <c r="P1" s="261"/>
      <c r="Q1" s="131"/>
      <c r="R1" s="45"/>
      <c r="S1" s="56"/>
      <c r="T1" s="64"/>
    </row>
    <row r="2" spans="1:20" ht="28.5" x14ac:dyDescent="0.45">
      <c r="A2" s="1"/>
      <c r="B2" s="410" t="str">
        <f>'GABB DASHBOARD'!E2</f>
        <v>2024 TCR Report for [GA Baseball]</v>
      </c>
      <c r="C2" s="379"/>
      <c r="D2" s="379"/>
      <c r="E2" s="379"/>
      <c r="F2" s="379"/>
      <c r="G2" s="379"/>
      <c r="H2" s="379"/>
      <c r="I2" s="42"/>
      <c r="J2" s="42"/>
      <c r="K2" s="41"/>
      <c r="L2" s="30"/>
      <c r="M2" s="380" t="s">
        <v>19</v>
      </c>
      <c r="N2" s="380"/>
      <c r="O2" s="380"/>
      <c r="P2" s="256">
        <f>O771</f>
        <v>0</v>
      </c>
      <c r="Q2" s="131"/>
      <c r="R2" s="45"/>
      <c r="S2" s="56"/>
      <c r="T2" s="64"/>
    </row>
    <row r="3" spans="1:20" s="6" customFormat="1" ht="15" customHeight="1" x14ac:dyDescent="0.25">
      <c r="A3" s="5"/>
      <c r="B3" s="16" t="s">
        <v>21</v>
      </c>
      <c r="C3" s="7"/>
      <c r="D3" s="7"/>
      <c r="E3" s="7"/>
      <c r="F3" s="40"/>
      <c r="G3" s="41"/>
      <c r="H3" s="42"/>
      <c r="L3" s="41"/>
      <c r="M3" s="42"/>
      <c r="N3" s="42"/>
      <c r="O3" s="9"/>
      <c r="P3" s="262"/>
      <c r="Q3" s="132"/>
      <c r="R3" s="65"/>
      <c r="S3" s="65"/>
      <c r="T3" s="65"/>
    </row>
    <row r="4" spans="1:20" x14ac:dyDescent="0.25">
      <c r="A4" s="3"/>
      <c r="B4" s="17"/>
      <c r="C4" s="3"/>
      <c r="D4" s="3"/>
      <c r="E4" s="3"/>
      <c r="F4" s="43"/>
      <c r="G4" s="43"/>
      <c r="H4" s="43"/>
      <c r="I4" s="43"/>
      <c r="J4" s="43"/>
      <c r="K4" s="43"/>
      <c r="L4" s="43"/>
      <c r="M4" s="43"/>
      <c r="N4" s="43"/>
      <c r="O4" s="4"/>
      <c r="P4" s="263"/>
      <c r="Q4" s="131"/>
      <c r="R4" s="45"/>
      <c r="S4" s="56"/>
      <c r="T4" s="64"/>
    </row>
    <row r="5" spans="1:20" s="11" customFormat="1" ht="15" customHeight="1" x14ac:dyDescent="0.25">
      <c r="A5" s="8"/>
      <c r="B5" s="411" t="s">
        <v>42</v>
      </c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09" t="s">
        <v>33</v>
      </c>
      <c r="S5" s="409"/>
      <c r="T5" s="409"/>
    </row>
    <row r="6" spans="1:20" ht="15" customHeight="1" x14ac:dyDescent="0.25">
      <c r="A6" s="3"/>
      <c r="B6" s="408" t="s">
        <v>166</v>
      </c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137">
        <f>SUM(O8:O16)</f>
        <v>0</v>
      </c>
      <c r="Q6" s="285">
        <f>SUM(Q8:Q16)</f>
        <v>0</v>
      </c>
      <c r="R6" s="409"/>
      <c r="S6" s="409"/>
      <c r="T6" s="409"/>
    </row>
    <row r="7" spans="1:20" x14ac:dyDescent="0.25">
      <c r="A7" s="3"/>
      <c r="B7" s="257" t="s">
        <v>0</v>
      </c>
      <c r="C7" s="258" t="s">
        <v>1</v>
      </c>
      <c r="D7" s="258" t="s">
        <v>2</v>
      </c>
      <c r="E7" s="258" t="s">
        <v>28</v>
      </c>
      <c r="F7" s="258" t="s">
        <v>3</v>
      </c>
      <c r="G7" s="258" t="s">
        <v>4</v>
      </c>
      <c r="H7" s="258" t="s">
        <v>5</v>
      </c>
      <c r="I7" s="258" t="s">
        <v>6</v>
      </c>
      <c r="J7" s="258" t="s">
        <v>7</v>
      </c>
      <c r="K7" s="258" t="s">
        <v>8</v>
      </c>
      <c r="L7" s="258" t="s">
        <v>9</v>
      </c>
      <c r="M7" s="258" t="s">
        <v>10</v>
      </c>
      <c r="N7" s="258" t="s">
        <v>11</v>
      </c>
      <c r="O7" s="258" t="s">
        <v>12</v>
      </c>
      <c r="P7" s="259" t="s">
        <v>22</v>
      </c>
      <c r="Q7" s="286" t="s">
        <v>37</v>
      </c>
      <c r="R7" s="297" t="s">
        <v>2</v>
      </c>
      <c r="S7" s="297" t="s">
        <v>32</v>
      </c>
      <c r="T7" s="297" t="s">
        <v>12</v>
      </c>
    </row>
    <row r="8" spans="1:20" x14ac:dyDescent="0.25">
      <c r="A8" s="3"/>
      <c r="B8" s="24" t="s">
        <v>166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260">
        <f t="shared" ref="O8:O16" si="0">SUM(F8:N8)</f>
        <v>0</v>
      </c>
      <c r="P8" s="265"/>
      <c r="Q8" s="287"/>
      <c r="R8" s="299" t="s">
        <v>62</v>
      </c>
      <c r="S8" s="298" t="s">
        <v>46</v>
      </c>
      <c r="T8" s="300">
        <f>SUMIF(D8:D800, "Bishop", O8:O800)</f>
        <v>0</v>
      </c>
    </row>
    <row r="9" spans="1:20" x14ac:dyDescent="0.25">
      <c r="A9" s="3"/>
      <c r="B9" s="24" t="s">
        <v>166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260">
        <f t="shared" si="0"/>
        <v>0</v>
      </c>
      <c r="P9" s="265"/>
      <c r="Q9" s="287"/>
      <c r="R9" s="299" t="s">
        <v>63</v>
      </c>
      <c r="S9" s="298" t="s">
        <v>59</v>
      </c>
      <c r="T9" s="300">
        <f>SUMIF(D8:D800, "Carrollton", O8:O800)</f>
        <v>0</v>
      </c>
    </row>
    <row r="10" spans="1:20" x14ac:dyDescent="0.25">
      <c r="A10" s="3"/>
      <c r="B10" s="24" t="s">
        <v>166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260">
        <f t="shared" si="0"/>
        <v>0</v>
      </c>
      <c r="P10" s="265"/>
      <c r="Q10" s="287"/>
      <c r="R10" s="299" t="s">
        <v>103</v>
      </c>
      <c r="S10" s="298" t="s">
        <v>59</v>
      </c>
      <c r="T10" s="300">
        <f>SUMIF(D9:D801, "Austell", O9:O801)</f>
        <v>0</v>
      </c>
    </row>
    <row r="11" spans="1:20" x14ac:dyDescent="0.25">
      <c r="A11" s="3"/>
      <c r="B11" s="24" t="s">
        <v>166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260">
        <f t="shared" si="0"/>
        <v>0</v>
      </c>
      <c r="P11" s="265"/>
      <c r="Q11" s="287"/>
      <c r="R11" s="299" t="s">
        <v>64</v>
      </c>
      <c r="S11" s="298" t="s">
        <v>46</v>
      </c>
      <c r="T11" s="300">
        <f>SUMIF(D8:D800, "Conyers", O8:O800)</f>
        <v>0</v>
      </c>
    </row>
    <row r="12" spans="1:20" x14ac:dyDescent="0.25">
      <c r="A12" s="3"/>
      <c r="B12" s="24" t="s">
        <v>166</v>
      </c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260">
        <f t="shared" si="0"/>
        <v>0</v>
      </c>
      <c r="P12" s="265"/>
      <c r="Q12" s="287"/>
      <c r="R12" s="299" t="s">
        <v>65</v>
      </c>
      <c r="S12" s="298" t="s">
        <v>59</v>
      </c>
      <c r="T12" s="300">
        <f>SUMIF(D8:D800, "Covington", O8:O800)</f>
        <v>0</v>
      </c>
    </row>
    <row r="13" spans="1:20" x14ac:dyDescent="0.25">
      <c r="A13" s="3"/>
      <c r="B13" s="24" t="s">
        <v>166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260">
        <f t="shared" si="0"/>
        <v>0</v>
      </c>
      <c r="P13" s="265"/>
      <c r="Q13" s="287"/>
      <c r="R13" s="299" t="s">
        <v>66</v>
      </c>
      <c r="S13" s="298" t="s">
        <v>60</v>
      </c>
      <c r="T13" s="300">
        <f>SUMIF(D8:D800, "Cumming", O8:O800)</f>
        <v>0</v>
      </c>
    </row>
    <row r="14" spans="1:20" x14ac:dyDescent="0.25">
      <c r="A14" s="3"/>
      <c r="B14" s="24" t="s">
        <v>166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260">
        <f t="shared" si="0"/>
        <v>0</v>
      </c>
      <c r="P14" s="265"/>
      <c r="Q14" s="287"/>
      <c r="R14" s="299" t="s">
        <v>67</v>
      </c>
      <c r="S14" s="298" t="s">
        <v>46</v>
      </c>
      <c r="T14" s="300">
        <f>SUMIF(D8:D800, "Eatonton", O8:O800)</f>
        <v>0</v>
      </c>
    </row>
    <row r="15" spans="1:20" x14ac:dyDescent="0.25">
      <c r="A15" s="3"/>
      <c r="B15" s="24" t="s">
        <v>166</v>
      </c>
      <c r="C15" s="125" t="s">
        <v>37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260">
        <f t="shared" si="0"/>
        <v>0</v>
      </c>
      <c r="P15" s="265"/>
      <c r="Q15" s="287"/>
      <c r="R15" s="299" t="s">
        <v>102</v>
      </c>
      <c r="S15" s="298" t="s">
        <v>46</v>
      </c>
      <c r="T15" s="300">
        <f>SUMIF(D6:D798, "Euharlee", O6:O798)</f>
        <v>0</v>
      </c>
    </row>
    <row r="16" spans="1:20" x14ac:dyDescent="0.25">
      <c r="A16" s="3"/>
      <c r="B16" s="24" t="s">
        <v>166</v>
      </c>
      <c r="C16" s="126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260">
        <f t="shared" si="0"/>
        <v>0</v>
      </c>
      <c r="P16" s="265"/>
      <c r="Q16" s="287"/>
      <c r="R16" s="299" t="s">
        <v>68</v>
      </c>
      <c r="S16" s="298" t="s">
        <v>60</v>
      </c>
      <c r="T16" s="300">
        <f>SUMIF(D8:D800, "Effingham", O8:O800)</f>
        <v>0</v>
      </c>
    </row>
    <row r="17" spans="1:20" x14ac:dyDescent="0.25">
      <c r="A17" s="3"/>
      <c r="B17" s="408" t="s">
        <v>167</v>
      </c>
      <c r="C17" s="408"/>
      <c r="D17" s="408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137">
        <f>SUM(O19:O38)</f>
        <v>0</v>
      </c>
      <c r="Q17" s="285">
        <f>SUM(Q19:Q38)</f>
        <v>0</v>
      </c>
      <c r="R17" s="299" t="s">
        <v>69</v>
      </c>
      <c r="S17" s="298" t="s">
        <v>46</v>
      </c>
      <c r="T17" s="300">
        <f>SUMIF(D8:D800, "Franklin", O8:O800)</f>
        <v>0</v>
      </c>
    </row>
    <row r="18" spans="1:20" x14ac:dyDescent="0.25">
      <c r="A18" s="3"/>
      <c r="B18" s="257" t="s">
        <v>0</v>
      </c>
      <c r="C18" s="258" t="s">
        <v>1</v>
      </c>
      <c r="D18" s="258" t="s">
        <v>2</v>
      </c>
      <c r="E18" s="258" t="s">
        <v>28</v>
      </c>
      <c r="F18" s="258" t="s">
        <v>3</v>
      </c>
      <c r="G18" s="258" t="s">
        <v>4</v>
      </c>
      <c r="H18" s="258" t="s">
        <v>5</v>
      </c>
      <c r="I18" s="258" t="s">
        <v>6</v>
      </c>
      <c r="J18" s="258" t="s">
        <v>7</v>
      </c>
      <c r="K18" s="258" t="s">
        <v>8</v>
      </c>
      <c r="L18" s="258" t="s">
        <v>9</v>
      </c>
      <c r="M18" s="258" t="s">
        <v>10</v>
      </c>
      <c r="N18" s="258" t="s">
        <v>11</v>
      </c>
      <c r="O18" s="258" t="s">
        <v>12</v>
      </c>
      <c r="P18" s="259" t="s">
        <v>22</v>
      </c>
      <c r="Q18" s="286" t="s">
        <v>37</v>
      </c>
      <c r="R18" s="299" t="s">
        <v>70</v>
      </c>
      <c r="S18" s="298" t="s">
        <v>60</v>
      </c>
      <c r="T18" s="300">
        <f>SUMIF(D8:D800, "Gray", O8:O800)</f>
        <v>0</v>
      </c>
    </row>
    <row r="19" spans="1:20" x14ac:dyDescent="0.25">
      <c r="A19" s="3"/>
      <c r="B19" s="24" t="s">
        <v>167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260">
        <f t="shared" ref="O19:O38" si="1">SUM(F19:N19)</f>
        <v>0</v>
      </c>
      <c r="P19" s="265"/>
      <c r="Q19" s="287"/>
      <c r="R19" s="299" t="s">
        <v>71</v>
      </c>
      <c r="S19" s="298" t="s">
        <v>46</v>
      </c>
      <c r="T19" s="300">
        <f>SUMIF(D8:D800, "Griffin", O8:O800)</f>
        <v>0</v>
      </c>
    </row>
    <row r="20" spans="1:20" x14ac:dyDescent="0.25">
      <c r="A20" s="3"/>
      <c r="B20" s="24" t="s">
        <v>167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260">
        <f t="shared" si="1"/>
        <v>0</v>
      </c>
      <c r="P20" s="265"/>
      <c r="Q20" s="287"/>
      <c r="R20" s="299" t="s">
        <v>72</v>
      </c>
      <c r="S20" s="298" t="s">
        <v>46</v>
      </c>
      <c r="T20" s="300">
        <f>SUMIF(D8:D800, "Hampton", O8:O800)</f>
        <v>0</v>
      </c>
    </row>
    <row r="21" spans="1:20" x14ac:dyDescent="0.25">
      <c r="A21" s="3"/>
      <c r="B21" s="24" t="s">
        <v>167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260">
        <f t="shared" si="1"/>
        <v>0</v>
      </c>
      <c r="P21" s="265"/>
      <c r="Q21" s="287"/>
      <c r="R21" s="299" t="s">
        <v>73</v>
      </c>
      <c r="S21" s="298" t="s">
        <v>60</v>
      </c>
      <c r="T21" s="300">
        <f>SUMIF(D8:D800, "Homer", O8:O800)</f>
        <v>0</v>
      </c>
    </row>
    <row r="22" spans="1:20" x14ac:dyDescent="0.25">
      <c r="A22" s="3"/>
      <c r="B22" s="24" t="s">
        <v>167</v>
      </c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260">
        <f t="shared" si="1"/>
        <v>0</v>
      </c>
      <c r="P22" s="265"/>
      <c r="Q22" s="287"/>
      <c r="R22" s="299" t="s">
        <v>112</v>
      </c>
      <c r="S22" s="298" t="s">
        <v>46</v>
      </c>
      <c r="T22" s="300">
        <f>SUMIF(D13:D805, "Emmerson", O13:O805)</f>
        <v>0</v>
      </c>
    </row>
    <row r="23" spans="1:20" x14ac:dyDescent="0.25">
      <c r="A23" s="3"/>
      <c r="B23" s="24" t="s">
        <v>167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260">
        <f t="shared" si="1"/>
        <v>0</v>
      </c>
      <c r="P23" s="265"/>
      <c r="Q23" s="287"/>
      <c r="R23" s="299" t="s">
        <v>74</v>
      </c>
      <c r="S23" s="298" t="s">
        <v>59</v>
      </c>
      <c r="T23" s="300">
        <f>SUMIF(D8:D800, "Hoschton", O8:O800)</f>
        <v>0</v>
      </c>
    </row>
    <row r="24" spans="1:20" x14ac:dyDescent="0.25">
      <c r="A24" s="3"/>
      <c r="B24" s="24" t="s">
        <v>167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260">
        <f t="shared" si="1"/>
        <v>0</v>
      </c>
      <c r="P24" s="265"/>
      <c r="Q24" s="287"/>
      <c r="R24" s="299" t="s">
        <v>75</v>
      </c>
      <c r="S24" s="298" t="s">
        <v>60</v>
      </c>
      <c r="T24" s="300">
        <f>SUMIF(D8:D800, "Jackson", O8:O800)</f>
        <v>0</v>
      </c>
    </row>
    <row r="25" spans="1:20" x14ac:dyDescent="0.25">
      <c r="A25" s="3"/>
      <c r="B25" s="24" t="s">
        <v>167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260">
        <f t="shared" si="1"/>
        <v>0</v>
      </c>
      <c r="P25" s="265"/>
      <c r="Q25" s="287"/>
      <c r="R25" s="299" t="s">
        <v>76</v>
      </c>
      <c r="S25" s="298" t="s">
        <v>60</v>
      </c>
      <c r="T25" s="300">
        <f>SUMIF(D8:D800, "Jefferson", O8:O800)</f>
        <v>0</v>
      </c>
    </row>
    <row r="26" spans="1:20" x14ac:dyDescent="0.25">
      <c r="A26" s="3"/>
      <c r="B26" s="24" t="s">
        <v>167</v>
      </c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260">
        <f t="shared" si="1"/>
        <v>0</v>
      </c>
      <c r="P26" s="265"/>
      <c r="Q26" s="287"/>
      <c r="R26" s="299" t="s">
        <v>77</v>
      </c>
      <c r="S26" s="298" t="s">
        <v>46</v>
      </c>
      <c r="T26" s="300">
        <f>SUMIF(D8:D800, "LaGrange", O8:O800)</f>
        <v>0</v>
      </c>
    </row>
    <row r="27" spans="1:20" x14ac:dyDescent="0.25">
      <c r="A27" s="3"/>
      <c r="B27" s="24" t="s">
        <v>167</v>
      </c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260">
        <f t="shared" si="1"/>
        <v>0</v>
      </c>
      <c r="P27" s="265"/>
      <c r="Q27" s="287"/>
      <c r="R27" s="299" t="s">
        <v>78</v>
      </c>
      <c r="S27" s="298" t="s">
        <v>60</v>
      </c>
      <c r="T27" s="300">
        <f>SUMIF(D8:D800, "Lilburn", O8:O800)</f>
        <v>0</v>
      </c>
    </row>
    <row r="28" spans="1:20" x14ac:dyDescent="0.25">
      <c r="A28" s="3"/>
      <c r="B28" s="24" t="s">
        <v>167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260">
        <f t="shared" si="1"/>
        <v>0</v>
      </c>
      <c r="P28" s="265"/>
      <c r="Q28" s="287"/>
      <c r="R28" s="299" t="s">
        <v>79</v>
      </c>
      <c r="S28" s="298" t="s">
        <v>46</v>
      </c>
      <c r="T28" s="300">
        <f>SUMIF(D8:D800, "Milledgeville", O8:O800)</f>
        <v>0</v>
      </c>
    </row>
    <row r="29" spans="1:20" x14ac:dyDescent="0.25">
      <c r="A29" s="3"/>
      <c r="B29" s="24" t="s">
        <v>167</v>
      </c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260">
        <f t="shared" si="1"/>
        <v>0</v>
      </c>
      <c r="P29" s="265"/>
      <c r="Q29" s="287"/>
      <c r="R29" s="299" t="s">
        <v>80</v>
      </c>
      <c r="S29" s="298" t="s">
        <v>60</v>
      </c>
      <c r="T29" s="300">
        <f>SUMIF(D8:D800, "Nicholson", O8:O800)</f>
        <v>0</v>
      </c>
    </row>
    <row r="30" spans="1:20" x14ac:dyDescent="0.25">
      <c r="A30" s="3"/>
      <c r="B30" s="24" t="s">
        <v>167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260">
        <f t="shared" si="1"/>
        <v>0</v>
      </c>
      <c r="P30" s="265"/>
      <c r="Q30" s="287"/>
      <c r="R30" s="299" t="s">
        <v>81</v>
      </c>
      <c r="S30" s="298" t="s">
        <v>60</v>
      </c>
      <c r="T30" s="300">
        <f>SUMIF(D8:D800, "Pooler", O8:O800)</f>
        <v>0</v>
      </c>
    </row>
    <row r="31" spans="1:20" x14ac:dyDescent="0.25">
      <c r="A31" s="3"/>
      <c r="B31" s="24" t="s">
        <v>167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260">
        <f t="shared" si="1"/>
        <v>0</v>
      </c>
      <c r="P31" s="265"/>
      <c r="Q31" s="287"/>
      <c r="R31" s="299" t="s">
        <v>82</v>
      </c>
      <c r="S31" s="298" t="s">
        <v>60</v>
      </c>
      <c r="T31" s="300">
        <f>SUMIF(D8:D800, "Rincon", O8:O800)</f>
        <v>0</v>
      </c>
    </row>
    <row r="32" spans="1:20" x14ac:dyDescent="0.25">
      <c r="A32" s="3"/>
      <c r="B32" s="24" t="s">
        <v>167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260">
        <f t="shared" si="1"/>
        <v>0</v>
      </c>
      <c r="P32" s="265"/>
      <c r="Q32" s="287"/>
      <c r="R32" s="299" t="s">
        <v>83</v>
      </c>
      <c r="S32" s="298" t="s">
        <v>60</v>
      </c>
      <c r="T32" s="300">
        <f>SUMIF(D8:D800, "Savannah", O8:O800)</f>
        <v>0</v>
      </c>
    </row>
    <row r="33" spans="1:20" x14ac:dyDescent="0.25">
      <c r="A33" s="3"/>
      <c r="B33" s="24" t="s">
        <v>167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260">
        <f t="shared" si="1"/>
        <v>0</v>
      </c>
      <c r="P33" s="265"/>
      <c r="Q33" s="287"/>
      <c r="R33" s="299" t="s">
        <v>84</v>
      </c>
      <c r="S33" s="298" t="s">
        <v>60</v>
      </c>
      <c r="T33" s="300">
        <f>SUMIF(D8:D800, "Watkinsville", O8:O800)</f>
        <v>0</v>
      </c>
    </row>
    <row r="34" spans="1:20" x14ac:dyDescent="0.25">
      <c r="A34" s="3"/>
      <c r="B34" s="24" t="s">
        <v>167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260">
        <f t="shared" si="1"/>
        <v>0</v>
      </c>
      <c r="P34" s="265"/>
      <c r="Q34" s="287"/>
      <c r="R34" s="299" t="s">
        <v>85</v>
      </c>
      <c r="S34" s="298" t="s">
        <v>61</v>
      </c>
      <c r="T34" s="300">
        <f>SUMIF(D8:D800, "Winder", O8:O800)</f>
        <v>0</v>
      </c>
    </row>
    <row r="35" spans="1:20" x14ac:dyDescent="0.25">
      <c r="A35" s="3"/>
      <c r="B35" s="24" t="s">
        <v>167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260">
        <f t="shared" si="1"/>
        <v>0</v>
      </c>
      <c r="P35" s="265"/>
      <c r="Q35" s="287"/>
      <c r="R35" s="299" t="s">
        <v>86</v>
      </c>
      <c r="S35" s="298" t="s">
        <v>46</v>
      </c>
      <c r="T35" s="300">
        <f>SUMIF(D8:D800, "Toccoa", O8:O800)</f>
        <v>0</v>
      </c>
    </row>
    <row r="36" spans="1:20" x14ac:dyDescent="0.25">
      <c r="A36" s="3"/>
      <c r="B36" s="24" t="s">
        <v>167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260">
        <f t="shared" si="1"/>
        <v>0</v>
      </c>
      <c r="P36" s="265"/>
      <c r="Q36" s="287"/>
      <c r="R36"/>
      <c r="S36"/>
      <c r="T36"/>
    </row>
    <row r="37" spans="1:20" x14ac:dyDescent="0.25">
      <c r="A37" s="3"/>
      <c r="B37" s="24" t="s">
        <v>167</v>
      </c>
      <c r="C37" s="125" t="s">
        <v>37</v>
      </c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260">
        <f t="shared" si="1"/>
        <v>0</v>
      </c>
      <c r="P37" s="265"/>
      <c r="Q37" s="287"/>
      <c r="R37"/>
      <c r="S37"/>
      <c r="T37"/>
    </row>
    <row r="38" spans="1:20" x14ac:dyDescent="0.25">
      <c r="A38" s="3"/>
      <c r="B38" s="24" t="s">
        <v>167</v>
      </c>
      <c r="C38" s="126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260">
        <f t="shared" si="1"/>
        <v>0</v>
      </c>
      <c r="P38" s="265"/>
      <c r="Q38" s="287"/>
      <c r="R38"/>
      <c r="S38"/>
      <c r="T38"/>
    </row>
    <row r="39" spans="1:20" x14ac:dyDescent="0.25">
      <c r="A39" s="3"/>
      <c r="B39" s="408" t="s">
        <v>168</v>
      </c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8"/>
      <c r="N39" s="408"/>
      <c r="O39" s="408"/>
      <c r="P39" s="137">
        <f>SUM(O41:O60)</f>
        <v>0</v>
      </c>
      <c r="Q39" s="285">
        <f>SUM(Q41:Q60)</f>
        <v>0</v>
      </c>
      <c r="R39"/>
      <c r="S39"/>
      <c r="T39"/>
    </row>
    <row r="40" spans="1:20" x14ac:dyDescent="0.25">
      <c r="A40" s="3"/>
      <c r="B40" s="257" t="s">
        <v>0</v>
      </c>
      <c r="C40" s="258" t="s">
        <v>1</v>
      </c>
      <c r="D40" s="258" t="s">
        <v>2</v>
      </c>
      <c r="E40" s="258" t="s">
        <v>28</v>
      </c>
      <c r="F40" s="258" t="s">
        <v>3</v>
      </c>
      <c r="G40" s="258" t="s">
        <v>4</v>
      </c>
      <c r="H40" s="258" t="s">
        <v>5</v>
      </c>
      <c r="I40" s="258" t="s">
        <v>6</v>
      </c>
      <c r="J40" s="258" t="s">
        <v>7</v>
      </c>
      <c r="K40" s="258" t="s">
        <v>8</v>
      </c>
      <c r="L40" s="258" t="s">
        <v>9</v>
      </c>
      <c r="M40" s="258" t="s">
        <v>10</v>
      </c>
      <c r="N40" s="258" t="s">
        <v>11</v>
      </c>
      <c r="O40" s="258" t="s">
        <v>12</v>
      </c>
      <c r="P40" s="259" t="s">
        <v>22</v>
      </c>
      <c r="Q40" s="286" t="s">
        <v>37</v>
      </c>
      <c r="R40"/>
      <c r="S40"/>
      <c r="T40"/>
    </row>
    <row r="41" spans="1:20" x14ac:dyDescent="0.25">
      <c r="A41" s="3"/>
      <c r="B41" s="24" t="s">
        <v>170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260">
        <f t="shared" ref="O41:O103" si="2">SUM(F41:N41)</f>
        <v>0</v>
      </c>
      <c r="P41" s="265"/>
      <c r="Q41" s="287"/>
      <c r="R41"/>
      <c r="S41"/>
      <c r="T41"/>
    </row>
    <row r="42" spans="1:20" x14ac:dyDescent="0.25">
      <c r="A42" s="3"/>
      <c r="B42" s="24" t="s">
        <v>170</v>
      </c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260">
        <f t="shared" si="2"/>
        <v>0</v>
      </c>
      <c r="P42" s="265"/>
      <c r="Q42" s="287"/>
      <c r="R42"/>
      <c r="S42"/>
      <c r="T42"/>
    </row>
    <row r="43" spans="1:20" x14ac:dyDescent="0.25">
      <c r="A43" s="3"/>
      <c r="B43" s="24" t="s">
        <v>170</v>
      </c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260">
        <f t="shared" si="2"/>
        <v>0</v>
      </c>
      <c r="P43" s="265"/>
      <c r="Q43" s="135"/>
      <c r="R43"/>
      <c r="S43"/>
      <c r="T43"/>
    </row>
    <row r="44" spans="1:20" x14ac:dyDescent="0.25">
      <c r="A44" s="3"/>
      <c r="B44" s="24" t="s">
        <v>170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260">
        <f t="shared" si="2"/>
        <v>0</v>
      </c>
      <c r="P44" s="265"/>
      <c r="Q44" s="135"/>
      <c r="R44"/>
      <c r="S44"/>
      <c r="T44"/>
    </row>
    <row r="45" spans="1:20" x14ac:dyDescent="0.25">
      <c r="A45" s="3"/>
      <c r="B45" s="24" t="s">
        <v>170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260">
        <f t="shared" si="2"/>
        <v>0</v>
      </c>
      <c r="P45" s="265"/>
      <c r="Q45" s="135"/>
      <c r="R45"/>
      <c r="S45"/>
      <c r="T45"/>
    </row>
    <row r="46" spans="1:20" x14ac:dyDescent="0.25">
      <c r="A46" s="3"/>
      <c r="B46" s="24" t="s">
        <v>170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260">
        <f t="shared" si="2"/>
        <v>0</v>
      </c>
      <c r="P46" s="265"/>
      <c r="Q46" s="135"/>
      <c r="R46"/>
      <c r="S46"/>
      <c r="T46"/>
    </row>
    <row r="47" spans="1:20" x14ac:dyDescent="0.25">
      <c r="A47" s="3"/>
      <c r="B47" s="24" t="s">
        <v>170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260">
        <f t="shared" si="2"/>
        <v>0</v>
      </c>
      <c r="P47" s="265"/>
      <c r="Q47" s="135"/>
      <c r="R47"/>
      <c r="S47"/>
      <c r="T47"/>
    </row>
    <row r="48" spans="1:20" x14ac:dyDescent="0.25">
      <c r="A48" s="3"/>
      <c r="B48" s="24" t="s">
        <v>170</v>
      </c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260">
        <f t="shared" si="2"/>
        <v>0</v>
      </c>
      <c r="P48" s="265"/>
      <c r="Q48" s="135"/>
      <c r="R48"/>
      <c r="S48"/>
      <c r="T48"/>
    </row>
    <row r="49" spans="1:20" x14ac:dyDescent="0.25">
      <c r="A49" s="3"/>
      <c r="B49" s="24" t="s">
        <v>170</v>
      </c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260">
        <f t="shared" si="2"/>
        <v>0</v>
      </c>
      <c r="P49" s="265"/>
      <c r="Q49" s="135"/>
      <c r="R49"/>
      <c r="S49"/>
      <c r="T49"/>
    </row>
    <row r="50" spans="1:20" x14ac:dyDescent="0.25">
      <c r="A50" s="3"/>
      <c r="B50" s="24" t="s">
        <v>170</v>
      </c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260">
        <f t="shared" si="2"/>
        <v>0</v>
      </c>
      <c r="P50" s="265"/>
      <c r="Q50" s="135"/>
      <c r="R50"/>
      <c r="S50"/>
      <c r="T50"/>
    </row>
    <row r="51" spans="1:20" x14ac:dyDescent="0.25">
      <c r="A51" s="3"/>
      <c r="B51" s="24" t="s">
        <v>170</v>
      </c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260">
        <f t="shared" si="2"/>
        <v>0</v>
      </c>
      <c r="P51" s="265"/>
      <c r="Q51" s="135"/>
      <c r="R51"/>
      <c r="S51"/>
      <c r="T51"/>
    </row>
    <row r="52" spans="1:20" x14ac:dyDescent="0.25">
      <c r="A52" s="3"/>
      <c r="B52" s="24" t="s">
        <v>170</v>
      </c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260">
        <f t="shared" si="2"/>
        <v>0</v>
      </c>
      <c r="P52" s="265"/>
      <c r="Q52" s="135"/>
      <c r="R52"/>
      <c r="S52"/>
      <c r="T52"/>
    </row>
    <row r="53" spans="1:20" x14ac:dyDescent="0.25">
      <c r="A53" s="3"/>
      <c r="B53" s="24" t="s">
        <v>170</v>
      </c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260">
        <f t="shared" si="2"/>
        <v>0</v>
      </c>
      <c r="P53" s="265"/>
      <c r="Q53" s="135"/>
      <c r="R53"/>
      <c r="S53"/>
      <c r="T53"/>
    </row>
    <row r="54" spans="1:20" x14ac:dyDescent="0.25">
      <c r="A54" s="3"/>
      <c r="B54" s="24" t="s">
        <v>170</v>
      </c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260">
        <f t="shared" si="2"/>
        <v>0</v>
      </c>
      <c r="P54" s="265"/>
      <c r="Q54" s="135"/>
      <c r="R54"/>
      <c r="S54"/>
      <c r="T54"/>
    </row>
    <row r="55" spans="1:20" x14ac:dyDescent="0.25">
      <c r="A55" s="3"/>
      <c r="B55" s="24" t="s">
        <v>170</v>
      </c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260">
        <f t="shared" si="2"/>
        <v>0</v>
      </c>
      <c r="P55" s="265"/>
      <c r="Q55" s="135"/>
      <c r="R55"/>
      <c r="S55"/>
      <c r="T55"/>
    </row>
    <row r="56" spans="1:20" x14ac:dyDescent="0.25">
      <c r="A56" s="3"/>
      <c r="B56" s="24" t="s">
        <v>170</v>
      </c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260">
        <f t="shared" si="2"/>
        <v>0</v>
      </c>
      <c r="P56" s="265"/>
      <c r="Q56" s="135"/>
      <c r="R56"/>
      <c r="S56"/>
      <c r="T56"/>
    </row>
    <row r="57" spans="1:20" x14ac:dyDescent="0.25">
      <c r="A57" s="3"/>
      <c r="B57" s="24" t="s">
        <v>170</v>
      </c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260">
        <f t="shared" si="2"/>
        <v>0</v>
      </c>
      <c r="P57" s="265"/>
      <c r="Q57" s="135"/>
      <c r="R57"/>
      <c r="S57"/>
      <c r="T57"/>
    </row>
    <row r="58" spans="1:20" x14ac:dyDescent="0.25">
      <c r="A58" s="3"/>
      <c r="B58" s="24" t="s">
        <v>170</v>
      </c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260">
        <f t="shared" si="2"/>
        <v>0</v>
      </c>
      <c r="P58" s="265"/>
      <c r="Q58" s="135"/>
      <c r="R58"/>
      <c r="S58"/>
      <c r="T58"/>
    </row>
    <row r="59" spans="1:20" x14ac:dyDescent="0.25">
      <c r="A59" s="3"/>
      <c r="B59" s="24" t="s">
        <v>170</v>
      </c>
      <c r="C59" s="125" t="s">
        <v>37</v>
      </c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260">
        <f t="shared" si="2"/>
        <v>0</v>
      </c>
      <c r="P59" s="265"/>
      <c r="Q59" s="135"/>
      <c r="R59"/>
      <c r="S59"/>
      <c r="T59"/>
    </row>
    <row r="60" spans="1:20" x14ac:dyDescent="0.25">
      <c r="A60" s="3"/>
      <c r="B60" s="24" t="s">
        <v>170</v>
      </c>
      <c r="C60" s="126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260">
        <f t="shared" si="2"/>
        <v>0</v>
      </c>
      <c r="P60" s="265"/>
      <c r="Q60" s="135"/>
      <c r="R60"/>
      <c r="S60"/>
      <c r="T60"/>
    </row>
    <row r="61" spans="1:20" x14ac:dyDescent="0.25">
      <c r="A61" s="3"/>
      <c r="B61" s="408" t="s">
        <v>127</v>
      </c>
      <c r="C61" s="408"/>
      <c r="D61" s="408"/>
      <c r="E61" s="408"/>
      <c r="F61" s="408"/>
      <c r="G61" s="408"/>
      <c r="H61" s="408"/>
      <c r="I61" s="408"/>
      <c r="J61" s="408"/>
      <c r="K61" s="408"/>
      <c r="L61" s="408"/>
      <c r="M61" s="408"/>
      <c r="N61" s="408"/>
      <c r="O61" s="408"/>
      <c r="P61" s="137">
        <f>SUM(O63:O82)</f>
        <v>0</v>
      </c>
      <c r="Q61" s="133">
        <f>SUM(Q63:Q82)</f>
        <v>0</v>
      </c>
      <c r="R61"/>
      <c r="S61"/>
      <c r="T61"/>
    </row>
    <row r="62" spans="1:20" x14ac:dyDescent="0.25">
      <c r="A62" s="3"/>
      <c r="B62" s="257" t="s">
        <v>0</v>
      </c>
      <c r="C62" s="258" t="s">
        <v>1</v>
      </c>
      <c r="D62" s="258" t="s">
        <v>2</v>
      </c>
      <c r="E62" s="258" t="s">
        <v>28</v>
      </c>
      <c r="F62" s="258" t="s">
        <v>3</v>
      </c>
      <c r="G62" s="258" t="s">
        <v>4</v>
      </c>
      <c r="H62" s="258" t="s">
        <v>5</v>
      </c>
      <c r="I62" s="258" t="s">
        <v>6</v>
      </c>
      <c r="J62" s="258" t="s">
        <v>7</v>
      </c>
      <c r="K62" s="258" t="s">
        <v>8</v>
      </c>
      <c r="L62" s="258" t="s">
        <v>9</v>
      </c>
      <c r="M62" s="258" t="s">
        <v>10</v>
      </c>
      <c r="N62" s="258" t="s">
        <v>11</v>
      </c>
      <c r="O62" s="258" t="s">
        <v>12</v>
      </c>
      <c r="P62" s="259" t="s">
        <v>22</v>
      </c>
      <c r="Q62" s="134" t="s">
        <v>37</v>
      </c>
      <c r="R62"/>
      <c r="S62"/>
      <c r="T62"/>
    </row>
    <row r="63" spans="1:20" x14ac:dyDescent="0.25">
      <c r="A63" s="3"/>
      <c r="B63" s="24" t="s">
        <v>169</v>
      </c>
      <c r="C63" s="124"/>
      <c r="D63" s="124"/>
      <c r="E63" s="124"/>
      <c r="F63" s="127"/>
      <c r="G63" s="127"/>
      <c r="H63" s="127"/>
      <c r="I63" s="127"/>
      <c r="J63" s="127"/>
      <c r="K63" s="127"/>
      <c r="L63" s="127"/>
      <c r="M63" s="127"/>
      <c r="N63" s="127"/>
      <c r="O63" s="260">
        <f t="shared" si="2"/>
        <v>0</v>
      </c>
      <c r="P63" s="265"/>
      <c r="Q63" s="135"/>
      <c r="R63"/>
      <c r="S63"/>
      <c r="T63"/>
    </row>
    <row r="64" spans="1:20" x14ac:dyDescent="0.25">
      <c r="A64" s="3"/>
      <c r="B64" s="24" t="s">
        <v>169</v>
      </c>
      <c r="C64" s="124"/>
      <c r="D64" s="124"/>
      <c r="E64" s="124"/>
      <c r="F64" s="127"/>
      <c r="G64" s="127"/>
      <c r="H64" s="127"/>
      <c r="I64" s="127"/>
      <c r="J64" s="127"/>
      <c r="K64" s="127"/>
      <c r="L64" s="127"/>
      <c r="M64" s="127"/>
      <c r="N64" s="127"/>
      <c r="O64" s="260">
        <f t="shared" si="2"/>
        <v>0</v>
      </c>
      <c r="P64" s="265"/>
      <c r="Q64" s="135"/>
      <c r="R64"/>
      <c r="S64"/>
      <c r="T64"/>
    </row>
    <row r="65" spans="1:20" x14ac:dyDescent="0.25">
      <c r="A65" s="3"/>
      <c r="B65" s="24" t="s">
        <v>169</v>
      </c>
      <c r="C65" s="124"/>
      <c r="D65" s="124"/>
      <c r="E65" s="124"/>
      <c r="F65" s="127"/>
      <c r="G65" s="127"/>
      <c r="H65" s="127"/>
      <c r="I65" s="127"/>
      <c r="J65" s="127"/>
      <c r="K65" s="127"/>
      <c r="L65" s="127"/>
      <c r="M65" s="127"/>
      <c r="N65" s="127"/>
      <c r="O65" s="260">
        <f t="shared" si="2"/>
        <v>0</v>
      </c>
      <c r="P65" s="265"/>
      <c r="Q65" s="135"/>
      <c r="R65"/>
      <c r="S65"/>
      <c r="T65"/>
    </row>
    <row r="66" spans="1:20" x14ac:dyDescent="0.25">
      <c r="A66" s="3"/>
      <c r="B66" s="24" t="s">
        <v>169</v>
      </c>
      <c r="C66" s="124"/>
      <c r="D66" s="124"/>
      <c r="E66" s="124"/>
      <c r="F66" s="127"/>
      <c r="G66" s="127"/>
      <c r="H66" s="127"/>
      <c r="I66" s="127"/>
      <c r="J66" s="127"/>
      <c r="K66" s="127"/>
      <c r="L66" s="127"/>
      <c r="M66" s="127"/>
      <c r="N66" s="127"/>
      <c r="O66" s="260">
        <f t="shared" si="2"/>
        <v>0</v>
      </c>
      <c r="P66" s="265"/>
      <c r="Q66" s="135"/>
      <c r="R66"/>
      <c r="S66"/>
      <c r="T66"/>
    </row>
    <row r="67" spans="1:20" x14ac:dyDescent="0.25">
      <c r="A67" s="3"/>
      <c r="B67" s="24" t="s">
        <v>169</v>
      </c>
      <c r="C67" s="124"/>
      <c r="D67" s="124"/>
      <c r="E67" s="124"/>
      <c r="F67" s="127"/>
      <c r="G67" s="127"/>
      <c r="H67" s="127"/>
      <c r="I67" s="127"/>
      <c r="J67" s="127"/>
      <c r="K67" s="127"/>
      <c r="L67" s="127"/>
      <c r="M67" s="127"/>
      <c r="N67" s="127"/>
      <c r="O67" s="260">
        <f t="shared" si="2"/>
        <v>0</v>
      </c>
      <c r="P67" s="265"/>
      <c r="Q67" s="135"/>
      <c r="R67"/>
      <c r="S67"/>
      <c r="T67"/>
    </row>
    <row r="68" spans="1:20" x14ac:dyDescent="0.25">
      <c r="A68" s="3"/>
      <c r="B68" s="24" t="s">
        <v>169</v>
      </c>
      <c r="C68" s="124"/>
      <c r="D68" s="124"/>
      <c r="E68" s="124"/>
      <c r="F68" s="127"/>
      <c r="G68" s="127"/>
      <c r="H68" s="127"/>
      <c r="I68" s="127"/>
      <c r="J68" s="127"/>
      <c r="K68" s="127"/>
      <c r="L68" s="127"/>
      <c r="M68" s="127"/>
      <c r="N68" s="127"/>
      <c r="O68" s="260">
        <f t="shared" si="2"/>
        <v>0</v>
      </c>
      <c r="P68" s="265"/>
      <c r="Q68" s="135"/>
      <c r="R68"/>
      <c r="S68"/>
      <c r="T68"/>
    </row>
    <row r="69" spans="1:20" x14ac:dyDescent="0.25">
      <c r="A69" s="3"/>
      <c r="B69" s="24" t="s">
        <v>169</v>
      </c>
      <c r="C69" s="124"/>
      <c r="D69" s="124"/>
      <c r="E69" s="124"/>
      <c r="F69" s="127"/>
      <c r="G69" s="127"/>
      <c r="H69" s="127"/>
      <c r="I69" s="127"/>
      <c r="J69" s="127"/>
      <c r="K69" s="127"/>
      <c r="L69" s="127"/>
      <c r="M69" s="127"/>
      <c r="N69" s="127"/>
      <c r="O69" s="260">
        <f t="shared" si="2"/>
        <v>0</v>
      </c>
      <c r="P69" s="265"/>
      <c r="Q69" s="135"/>
      <c r="R69"/>
      <c r="S69"/>
      <c r="T69"/>
    </row>
    <row r="70" spans="1:20" x14ac:dyDescent="0.25">
      <c r="A70" s="3"/>
      <c r="B70" s="24" t="s">
        <v>169</v>
      </c>
      <c r="C70" s="124"/>
      <c r="D70" s="124"/>
      <c r="E70" s="124"/>
      <c r="F70" s="127"/>
      <c r="G70" s="127"/>
      <c r="H70" s="127"/>
      <c r="I70" s="127"/>
      <c r="J70" s="127"/>
      <c r="K70" s="127"/>
      <c r="L70" s="127"/>
      <c r="M70" s="127"/>
      <c r="N70" s="127"/>
      <c r="O70" s="260">
        <f t="shared" si="2"/>
        <v>0</v>
      </c>
      <c r="P70" s="265"/>
      <c r="Q70" s="135"/>
      <c r="R70"/>
      <c r="S70"/>
      <c r="T70"/>
    </row>
    <row r="71" spans="1:20" x14ac:dyDescent="0.25">
      <c r="A71" s="3"/>
      <c r="B71" s="24" t="s">
        <v>169</v>
      </c>
      <c r="C71" s="124"/>
      <c r="D71" s="124"/>
      <c r="E71" s="124"/>
      <c r="F71" s="127"/>
      <c r="G71" s="127"/>
      <c r="H71" s="127"/>
      <c r="I71" s="127"/>
      <c r="J71" s="127"/>
      <c r="K71" s="127"/>
      <c r="L71" s="127"/>
      <c r="M71" s="127"/>
      <c r="N71" s="127"/>
      <c r="O71" s="260">
        <f t="shared" si="2"/>
        <v>0</v>
      </c>
      <c r="P71" s="265"/>
      <c r="Q71" s="135"/>
      <c r="R71"/>
      <c r="S71"/>
      <c r="T71"/>
    </row>
    <row r="72" spans="1:20" x14ac:dyDescent="0.25">
      <c r="A72" s="3"/>
      <c r="B72" s="24" t="s">
        <v>169</v>
      </c>
      <c r="C72" s="124"/>
      <c r="D72" s="124"/>
      <c r="E72" s="124"/>
      <c r="F72" s="127"/>
      <c r="G72" s="127"/>
      <c r="H72" s="127"/>
      <c r="I72" s="127"/>
      <c r="J72" s="127"/>
      <c r="K72" s="127"/>
      <c r="L72" s="127"/>
      <c r="M72" s="127"/>
      <c r="N72" s="127"/>
      <c r="O72" s="260">
        <f t="shared" si="2"/>
        <v>0</v>
      </c>
      <c r="P72" s="265"/>
      <c r="Q72" s="135"/>
      <c r="R72"/>
      <c r="S72"/>
      <c r="T72"/>
    </row>
    <row r="73" spans="1:20" x14ac:dyDescent="0.25">
      <c r="A73" s="3"/>
      <c r="B73" s="24" t="s">
        <v>169</v>
      </c>
      <c r="C73" s="124"/>
      <c r="D73" s="124"/>
      <c r="E73" s="124"/>
      <c r="F73" s="127"/>
      <c r="G73" s="127"/>
      <c r="H73" s="127"/>
      <c r="I73" s="127"/>
      <c r="J73" s="127"/>
      <c r="K73" s="127"/>
      <c r="L73" s="127"/>
      <c r="M73" s="127"/>
      <c r="N73" s="127"/>
      <c r="O73" s="260">
        <f t="shared" si="2"/>
        <v>0</v>
      </c>
      <c r="P73" s="265"/>
      <c r="Q73" s="135"/>
      <c r="R73"/>
      <c r="S73"/>
      <c r="T73"/>
    </row>
    <row r="74" spans="1:20" x14ac:dyDescent="0.25">
      <c r="A74" s="3"/>
      <c r="B74" s="24" t="s">
        <v>169</v>
      </c>
      <c r="C74" s="124"/>
      <c r="D74" s="124"/>
      <c r="E74" s="124"/>
      <c r="F74" s="127"/>
      <c r="G74" s="127"/>
      <c r="H74" s="127"/>
      <c r="I74" s="127"/>
      <c r="J74" s="127"/>
      <c r="K74" s="127"/>
      <c r="L74" s="127"/>
      <c r="M74" s="127"/>
      <c r="N74" s="127"/>
      <c r="O74" s="260">
        <f t="shared" si="2"/>
        <v>0</v>
      </c>
      <c r="P74" s="265"/>
      <c r="Q74" s="135"/>
      <c r="R74"/>
      <c r="S74"/>
      <c r="T74"/>
    </row>
    <row r="75" spans="1:20" x14ac:dyDescent="0.25">
      <c r="A75" s="3"/>
      <c r="B75" s="24" t="s">
        <v>169</v>
      </c>
      <c r="C75" s="124"/>
      <c r="D75" s="124"/>
      <c r="E75" s="124"/>
      <c r="F75" s="127"/>
      <c r="G75" s="127"/>
      <c r="H75" s="127"/>
      <c r="I75" s="127"/>
      <c r="J75" s="127"/>
      <c r="K75" s="127"/>
      <c r="L75" s="127"/>
      <c r="M75" s="127"/>
      <c r="N75" s="127"/>
      <c r="O75" s="260">
        <f t="shared" si="2"/>
        <v>0</v>
      </c>
      <c r="P75" s="265"/>
      <c r="Q75" s="135"/>
      <c r="R75"/>
      <c r="S75"/>
      <c r="T75"/>
    </row>
    <row r="76" spans="1:20" x14ac:dyDescent="0.25">
      <c r="A76" s="3"/>
      <c r="B76" s="24" t="s">
        <v>169</v>
      </c>
      <c r="C76" s="124"/>
      <c r="D76" s="124"/>
      <c r="E76" s="124"/>
      <c r="F76" s="127"/>
      <c r="G76" s="127"/>
      <c r="H76" s="127"/>
      <c r="I76" s="127"/>
      <c r="J76" s="127"/>
      <c r="K76" s="127"/>
      <c r="L76" s="127"/>
      <c r="M76" s="127"/>
      <c r="N76" s="127"/>
      <c r="O76" s="260">
        <f t="shared" si="2"/>
        <v>0</v>
      </c>
      <c r="P76" s="265"/>
      <c r="Q76" s="135"/>
      <c r="R76"/>
      <c r="S76"/>
      <c r="T76"/>
    </row>
    <row r="77" spans="1:20" x14ac:dyDescent="0.25">
      <c r="A77" s="3"/>
      <c r="B77" s="24" t="s">
        <v>169</v>
      </c>
      <c r="C77" s="124"/>
      <c r="D77" s="124"/>
      <c r="E77" s="124"/>
      <c r="F77" s="127"/>
      <c r="G77" s="127"/>
      <c r="H77" s="127"/>
      <c r="I77" s="127"/>
      <c r="J77" s="127"/>
      <c r="K77" s="127"/>
      <c r="L77" s="127"/>
      <c r="M77" s="127"/>
      <c r="N77" s="127"/>
      <c r="O77" s="260">
        <f t="shared" si="2"/>
        <v>0</v>
      </c>
      <c r="P77" s="265"/>
      <c r="Q77" s="135"/>
      <c r="R77"/>
      <c r="S77"/>
      <c r="T77"/>
    </row>
    <row r="78" spans="1:20" x14ac:dyDescent="0.25">
      <c r="A78" s="3"/>
      <c r="B78" s="24" t="s">
        <v>169</v>
      </c>
      <c r="C78" s="124"/>
      <c r="D78" s="124"/>
      <c r="E78" s="124"/>
      <c r="F78" s="127"/>
      <c r="G78" s="127"/>
      <c r="H78" s="127"/>
      <c r="I78" s="127"/>
      <c r="J78" s="127"/>
      <c r="K78" s="127"/>
      <c r="L78" s="127"/>
      <c r="M78" s="127"/>
      <c r="N78" s="127"/>
      <c r="O78" s="260">
        <f t="shared" si="2"/>
        <v>0</v>
      </c>
      <c r="P78" s="265"/>
      <c r="Q78" s="135"/>
      <c r="R78"/>
      <c r="S78"/>
      <c r="T78"/>
    </row>
    <row r="79" spans="1:20" x14ac:dyDescent="0.25">
      <c r="A79" s="3"/>
      <c r="B79" s="24" t="s">
        <v>169</v>
      </c>
      <c r="C79" s="124"/>
      <c r="D79" s="124"/>
      <c r="E79" s="124"/>
      <c r="F79" s="127"/>
      <c r="G79" s="127"/>
      <c r="H79" s="127"/>
      <c r="I79" s="127"/>
      <c r="J79" s="127"/>
      <c r="K79" s="127"/>
      <c r="L79" s="127"/>
      <c r="M79" s="127"/>
      <c r="N79" s="127"/>
      <c r="O79" s="260">
        <f t="shared" si="2"/>
        <v>0</v>
      </c>
      <c r="P79" s="265"/>
      <c r="Q79" s="135"/>
      <c r="R79"/>
      <c r="S79"/>
      <c r="T79"/>
    </row>
    <row r="80" spans="1:20" x14ac:dyDescent="0.25">
      <c r="A80" s="3"/>
      <c r="B80" s="24" t="s">
        <v>169</v>
      </c>
      <c r="C80" s="124"/>
      <c r="D80" s="124"/>
      <c r="E80" s="124"/>
      <c r="F80" s="127"/>
      <c r="G80" s="127"/>
      <c r="H80" s="127"/>
      <c r="I80" s="127"/>
      <c r="J80" s="127"/>
      <c r="K80" s="127"/>
      <c r="L80" s="127"/>
      <c r="M80" s="127"/>
      <c r="N80" s="127"/>
      <c r="O80" s="260">
        <f t="shared" si="2"/>
        <v>0</v>
      </c>
      <c r="P80" s="265"/>
      <c r="Q80" s="135"/>
      <c r="R80"/>
      <c r="S80"/>
      <c r="T80"/>
    </row>
    <row r="81" spans="1:20" x14ac:dyDescent="0.25">
      <c r="A81" s="3"/>
      <c r="B81" s="24" t="s">
        <v>169</v>
      </c>
      <c r="C81" s="125" t="s">
        <v>37</v>
      </c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260">
        <f t="shared" si="2"/>
        <v>0</v>
      </c>
      <c r="P81" s="265"/>
      <c r="Q81" s="135"/>
      <c r="R81"/>
      <c r="S81"/>
      <c r="T81"/>
    </row>
    <row r="82" spans="1:20" x14ac:dyDescent="0.25">
      <c r="A82" s="3"/>
      <c r="B82" s="24" t="s">
        <v>169</v>
      </c>
      <c r="C82" s="126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260">
        <f t="shared" si="2"/>
        <v>0</v>
      </c>
      <c r="P82" s="265"/>
      <c r="Q82" s="135"/>
      <c r="R82"/>
      <c r="S82"/>
      <c r="T82"/>
    </row>
    <row r="83" spans="1:20" x14ac:dyDescent="0.25">
      <c r="A83" s="3"/>
      <c r="B83" s="408" t="s">
        <v>171</v>
      </c>
      <c r="C83" s="408"/>
      <c r="D83" s="408"/>
      <c r="E83" s="408"/>
      <c r="F83" s="408"/>
      <c r="G83" s="408"/>
      <c r="H83" s="408"/>
      <c r="I83" s="408"/>
      <c r="J83" s="408"/>
      <c r="K83" s="408"/>
      <c r="L83" s="408"/>
      <c r="M83" s="408"/>
      <c r="N83" s="408"/>
      <c r="O83" s="408"/>
      <c r="P83" s="137">
        <f>SUM(O85:O103)</f>
        <v>0</v>
      </c>
      <c r="Q83" s="133">
        <f>SUM(Q85:Q103)</f>
        <v>0</v>
      </c>
      <c r="R83"/>
      <c r="S83"/>
      <c r="T83"/>
    </row>
    <row r="84" spans="1:20" x14ac:dyDescent="0.25">
      <c r="A84" s="3"/>
      <c r="B84" s="257" t="s">
        <v>0</v>
      </c>
      <c r="C84" s="258" t="s">
        <v>1</v>
      </c>
      <c r="D84" s="258" t="s">
        <v>2</v>
      </c>
      <c r="E84" s="258" t="s">
        <v>28</v>
      </c>
      <c r="F84" s="258" t="s">
        <v>3</v>
      </c>
      <c r="G84" s="258" t="s">
        <v>4</v>
      </c>
      <c r="H84" s="258" t="s">
        <v>5</v>
      </c>
      <c r="I84" s="258" t="s">
        <v>6</v>
      </c>
      <c r="J84" s="258" t="s">
        <v>7</v>
      </c>
      <c r="K84" s="258" t="s">
        <v>8</v>
      </c>
      <c r="L84" s="258" t="s">
        <v>9</v>
      </c>
      <c r="M84" s="258" t="s">
        <v>10</v>
      </c>
      <c r="N84" s="258" t="s">
        <v>11</v>
      </c>
      <c r="O84" s="258" t="s">
        <v>12</v>
      </c>
      <c r="P84" s="259" t="s">
        <v>22</v>
      </c>
      <c r="Q84" s="134" t="s">
        <v>37</v>
      </c>
      <c r="R84"/>
      <c r="S84"/>
      <c r="T84"/>
    </row>
    <row r="85" spans="1:20" x14ac:dyDescent="0.25">
      <c r="A85" s="3"/>
      <c r="B85" s="24" t="s">
        <v>171</v>
      </c>
      <c r="C85" s="124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260">
        <f t="shared" si="2"/>
        <v>0</v>
      </c>
      <c r="P85" s="265"/>
      <c r="Q85" s="135"/>
      <c r="R85"/>
      <c r="S85"/>
      <c r="T85"/>
    </row>
    <row r="86" spans="1:20" x14ac:dyDescent="0.25">
      <c r="A86" s="3"/>
      <c r="B86" s="24" t="s">
        <v>171</v>
      </c>
      <c r="C86" s="124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260">
        <f t="shared" si="2"/>
        <v>0</v>
      </c>
      <c r="P86" s="265"/>
      <c r="Q86" s="135"/>
      <c r="R86"/>
      <c r="S86"/>
      <c r="T86"/>
    </row>
    <row r="87" spans="1:20" x14ac:dyDescent="0.25">
      <c r="A87" s="3"/>
      <c r="B87" s="24" t="s">
        <v>171</v>
      </c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260">
        <f t="shared" si="2"/>
        <v>0</v>
      </c>
      <c r="P87" s="265"/>
      <c r="Q87" s="135"/>
      <c r="R87"/>
      <c r="S87"/>
      <c r="T87"/>
    </row>
    <row r="88" spans="1:20" x14ac:dyDescent="0.25">
      <c r="A88" s="3"/>
      <c r="B88" s="24" t="s">
        <v>171</v>
      </c>
      <c r="C88" s="124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260">
        <f t="shared" si="2"/>
        <v>0</v>
      </c>
      <c r="P88" s="265"/>
      <c r="Q88" s="135"/>
      <c r="R88"/>
      <c r="S88"/>
      <c r="T88"/>
    </row>
    <row r="89" spans="1:20" x14ac:dyDescent="0.25">
      <c r="A89" s="3"/>
      <c r="B89" s="24" t="s">
        <v>171</v>
      </c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260">
        <f t="shared" si="2"/>
        <v>0</v>
      </c>
      <c r="P89" s="265"/>
      <c r="Q89" s="135"/>
      <c r="R89"/>
      <c r="S89"/>
      <c r="T89"/>
    </row>
    <row r="90" spans="1:20" x14ac:dyDescent="0.25">
      <c r="A90" s="3"/>
      <c r="B90" s="24" t="s">
        <v>171</v>
      </c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260">
        <f t="shared" si="2"/>
        <v>0</v>
      </c>
      <c r="P90" s="265"/>
      <c r="Q90" s="135"/>
      <c r="R90"/>
      <c r="S90"/>
      <c r="T90"/>
    </row>
    <row r="91" spans="1:20" x14ac:dyDescent="0.25">
      <c r="A91" s="3"/>
      <c r="B91" s="24" t="s">
        <v>171</v>
      </c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260">
        <f t="shared" si="2"/>
        <v>0</v>
      </c>
      <c r="P91" s="265"/>
      <c r="Q91" s="135"/>
      <c r="R91"/>
      <c r="S91"/>
      <c r="T91"/>
    </row>
    <row r="92" spans="1:20" x14ac:dyDescent="0.25">
      <c r="A92" s="3"/>
      <c r="B92" s="24" t="s">
        <v>171</v>
      </c>
      <c r="C92" s="124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260">
        <f t="shared" si="2"/>
        <v>0</v>
      </c>
      <c r="P92" s="265"/>
      <c r="Q92" s="135"/>
      <c r="R92"/>
      <c r="S92"/>
      <c r="T92"/>
    </row>
    <row r="93" spans="1:20" x14ac:dyDescent="0.25">
      <c r="A93" s="3"/>
      <c r="B93" s="24" t="s">
        <v>171</v>
      </c>
      <c r="C93" s="124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260">
        <f t="shared" si="2"/>
        <v>0</v>
      </c>
      <c r="P93" s="265"/>
      <c r="Q93" s="135"/>
      <c r="R93"/>
      <c r="S93"/>
      <c r="T93"/>
    </row>
    <row r="94" spans="1:20" x14ac:dyDescent="0.25">
      <c r="A94" s="3"/>
      <c r="B94" s="24" t="s">
        <v>171</v>
      </c>
      <c r="C94" s="124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260">
        <f t="shared" si="2"/>
        <v>0</v>
      </c>
      <c r="P94" s="265"/>
      <c r="Q94" s="135"/>
      <c r="R94"/>
      <c r="S94"/>
      <c r="T94"/>
    </row>
    <row r="95" spans="1:20" x14ac:dyDescent="0.25">
      <c r="A95" s="3"/>
      <c r="B95" s="24" t="s">
        <v>171</v>
      </c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260">
        <f t="shared" si="2"/>
        <v>0</v>
      </c>
      <c r="P95" s="265"/>
      <c r="Q95" s="135"/>
      <c r="R95"/>
      <c r="S95"/>
      <c r="T95"/>
    </row>
    <row r="96" spans="1:20" x14ac:dyDescent="0.25">
      <c r="A96" s="3"/>
      <c r="B96" s="24" t="s">
        <v>171</v>
      </c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260">
        <f t="shared" si="2"/>
        <v>0</v>
      </c>
      <c r="P96" s="265"/>
      <c r="Q96" s="135"/>
      <c r="R96"/>
      <c r="S96"/>
      <c r="T96"/>
    </row>
    <row r="97" spans="1:20" x14ac:dyDescent="0.25">
      <c r="A97" s="3"/>
      <c r="B97" s="24" t="s">
        <v>171</v>
      </c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260">
        <f t="shared" si="2"/>
        <v>0</v>
      </c>
      <c r="P97" s="265"/>
      <c r="Q97" s="135"/>
      <c r="R97"/>
      <c r="S97"/>
      <c r="T97"/>
    </row>
    <row r="98" spans="1:20" x14ac:dyDescent="0.25">
      <c r="A98" s="3"/>
      <c r="B98" s="24" t="s">
        <v>171</v>
      </c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260">
        <f t="shared" si="2"/>
        <v>0</v>
      </c>
      <c r="P98" s="265"/>
      <c r="Q98" s="135"/>
      <c r="R98"/>
      <c r="S98"/>
      <c r="T98"/>
    </row>
    <row r="99" spans="1:20" x14ac:dyDescent="0.25">
      <c r="A99" s="3"/>
      <c r="B99" s="24" t="s">
        <v>171</v>
      </c>
      <c r="C99" s="124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260">
        <f t="shared" si="2"/>
        <v>0</v>
      </c>
      <c r="P99" s="265"/>
      <c r="Q99" s="135"/>
      <c r="R99"/>
      <c r="S99"/>
      <c r="T99"/>
    </row>
    <row r="100" spans="1:20" x14ac:dyDescent="0.25">
      <c r="A100" s="3"/>
      <c r="B100" s="24" t="s">
        <v>171</v>
      </c>
      <c r="C100" s="124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260">
        <f t="shared" si="2"/>
        <v>0</v>
      </c>
      <c r="P100" s="265"/>
      <c r="Q100" s="135"/>
      <c r="R100"/>
      <c r="S100"/>
      <c r="T100"/>
    </row>
    <row r="101" spans="1:20" x14ac:dyDescent="0.25">
      <c r="A101" s="3"/>
      <c r="B101" s="24" t="s">
        <v>171</v>
      </c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260">
        <f t="shared" si="2"/>
        <v>0</v>
      </c>
      <c r="P101" s="265"/>
      <c r="Q101" s="135"/>
      <c r="R101"/>
      <c r="S101"/>
      <c r="T101"/>
    </row>
    <row r="102" spans="1:20" x14ac:dyDescent="0.25">
      <c r="A102" s="3"/>
      <c r="B102" s="24" t="s">
        <v>171</v>
      </c>
      <c r="C102" s="125" t="s">
        <v>37</v>
      </c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260">
        <f t="shared" si="2"/>
        <v>0</v>
      </c>
      <c r="P102" s="265"/>
      <c r="Q102" s="135"/>
      <c r="R102"/>
      <c r="S102"/>
      <c r="T102"/>
    </row>
    <row r="103" spans="1:20" x14ac:dyDescent="0.25">
      <c r="A103" s="3"/>
      <c r="B103" s="24" t="s">
        <v>171</v>
      </c>
      <c r="C103" s="126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260">
        <f t="shared" si="2"/>
        <v>0</v>
      </c>
      <c r="P103" s="265"/>
      <c r="Q103" s="135"/>
      <c r="R103"/>
      <c r="S103"/>
      <c r="T103"/>
    </row>
    <row r="104" spans="1:20" x14ac:dyDescent="0.25">
      <c r="A104" s="3"/>
      <c r="B104" s="408" t="s">
        <v>172</v>
      </c>
      <c r="C104" s="408"/>
      <c r="D104" s="408"/>
      <c r="E104" s="408"/>
      <c r="F104" s="408"/>
      <c r="G104" s="408"/>
      <c r="H104" s="408"/>
      <c r="I104" s="408"/>
      <c r="J104" s="408"/>
      <c r="K104" s="408"/>
      <c r="L104" s="408"/>
      <c r="M104" s="408"/>
      <c r="N104" s="408"/>
      <c r="O104" s="408"/>
      <c r="P104" s="137">
        <f>SUM(O106:O119)</f>
        <v>0</v>
      </c>
      <c r="Q104" s="133">
        <f>SUM(Q106:Q119)</f>
        <v>0</v>
      </c>
      <c r="R104"/>
      <c r="S104"/>
      <c r="T104"/>
    </row>
    <row r="105" spans="1:20" x14ac:dyDescent="0.25">
      <c r="A105" s="3"/>
      <c r="B105" s="257" t="s">
        <v>0</v>
      </c>
      <c r="C105" s="258" t="s">
        <v>1</v>
      </c>
      <c r="D105" s="258" t="s">
        <v>2</v>
      </c>
      <c r="E105" s="258" t="s">
        <v>28</v>
      </c>
      <c r="F105" s="258" t="s">
        <v>3</v>
      </c>
      <c r="G105" s="258" t="s">
        <v>4</v>
      </c>
      <c r="H105" s="258" t="s">
        <v>5</v>
      </c>
      <c r="I105" s="258" t="s">
        <v>6</v>
      </c>
      <c r="J105" s="258" t="s">
        <v>7</v>
      </c>
      <c r="K105" s="258" t="s">
        <v>8</v>
      </c>
      <c r="L105" s="258" t="s">
        <v>9</v>
      </c>
      <c r="M105" s="258" t="s">
        <v>10</v>
      </c>
      <c r="N105" s="258" t="s">
        <v>11</v>
      </c>
      <c r="O105" s="258" t="s">
        <v>12</v>
      </c>
      <c r="P105" s="259" t="s">
        <v>22</v>
      </c>
      <c r="Q105" s="134" t="s">
        <v>37</v>
      </c>
      <c r="R105"/>
      <c r="S105"/>
      <c r="T105"/>
    </row>
    <row r="106" spans="1:20" x14ac:dyDescent="0.25">
      <c r="A106" s="3"/>
      <c r="B106" s="24" t="s">
        <v>172</v>
      </c>
      <c r="C106" s="124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260">
        <f t="shared" ref="O106:O169" si="3">SUM(F106:N106)</f>
        <v>0</v>
      </c>
      <c r="P106" s="265"/>
      <c r="Q106" s="135"/>
      <c r="R106"/>
      <c r="S106"/>
      <c r="T106"/>
    </row>
    <row r="107" spans="1:20" x14ac:dyDescent="0.25">
      <c r="A107" s="3"/>
      <c r="B107" s="24" t="s">
        <v>172</v>
      </c>
      <c r="C107" s="124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260">
        <f t="shared" si="3"/>
        <v>0</v>
      </c>
      <c r="P107" s="265"/>
      <c r="Q107" s="135"/>
      <c r="R107"/>
      <c r="S107"/>
      <c r="T107"/>
    </row>
    <row r="108" spans="1:20" x14ac:dyDescent="0.25">
      <c r="A108" s="3"/>
      <c r="B108" s="24" t="s">
        <v>172</v>
      </c>
      <c r="C108" s="124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260">
        <f t="shared" si="3"/>
        <v>0</v>
      </c>
      <c r="P108" s="265"/>
      <c r="Q108" s="135"/>
      <c r="R108"/>
      <c r="S108"/>
      <c r="T108"/>
    </row>
    <row r="109" spans="1:20" x14ac:dyDescent="0.25">
      <c r="A109" s="3"/>
      <c r="B109" s="24" t="s">
        <v>172</v>
      </c>
      <c r="C109" s="124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260">
        <f t="shared" si="3"/>
        <v>0</v>
      </c>
      <c r="P109" s="265"/>
      <c r="Q109" s="135"/>
      <c r="R109"/>
      <c r="S109"/>
      <c r="T109"/>
    </row>
    <row r="110" spans="1:20" x14ac:dyDescent="0.25">
      <c r="A110" s="3"/>
      <c r="B110" s="24" t="s">
        <v>172</v>
      </c>
      <c r="C110" s="124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260">
        <f t="shared" si="3"/>
        <v>0</v>
      </c>
      <c r="P110" s="265"/>
      <c r="Q110" s="135"/>
      <c r="R110"/>
      <c r="S110"/>
      <c r="T110"/>
    </row>
    <row r="111" spans="1:20" x14ac:dyDescent="0.25">
      <c r="A111" s="3"/>
      <c r="B111" s="24" t="s">
        <v>172</v>
      </c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260">
        <f t="shared" si="3"/>
        <v>0</v>
      </c>
      <c r="P111" s="265"/>
      <c r="Q111" s="135"/>
      <c r="R111"/>
      <c r="S111"/>
      <c r="T111"/>
    </row>
    <row r="112" spans="1:20" x14ac:dyDescent="0.25">
      <c r="A112" s="3"/>
      <c r="B112" s="24" t="s">
        <v>172</v>
      </c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260">
        <f t="shared" si="3"/>
        <v>0</v>
      </c>
      <c r="P112" s="265"/>
      <c r="Q112" s="135"/>
      <c r="R112"/>
      <c r="S112"/>
      <c r="T112"/>
    </row>
    <row r="113" spans="1:20" x14ac:dyDescent="0.25">
      <c r="A113" s="3"/>
      <c r="B113" s="24" t="s">
        <v>172</v>
      </c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260">
        <f t="shared" si="3"/>
        <v>0</v>
      </c>
      <c r="P113" s="265"/>
      <c r="Q113" s="135"/>
      <c r="R113"/>
      <c r="S113"/>
      <c r="T113"/>
    </row>
    <row r="114" spans="1:20" x14ac:dyDescent="0.25">
      <c r="A114" s="3"/>
      <c r="B114" s="24" t="s">
        <v>172</v>
      </c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260">
        <f t="shared" si="3"/>
        <v>0</v>
      </c>
      <c r="P114" s="265"/>
      <c r="Q114" s="135"/>
      <c r="R114"/>
      <c r="S114"/>
      <c r="T114"/>
    </row>
    <row r="115" spans="1:20" x14ac:dyDescent="0.25">
      <c r="A115" s="3"/>
      <c r="B115" s="24" t="s">
        <v>172</v>
      </c>
      <c r="C115" s="124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260">
        <f t="shared" si="3"/>
        <v>0</v>
      </c>
      <c r="P115" s="265"/>
      <c r="Q115" s="135"/>
      <c r="R115"/>
      <c r="S115"/>
      <c r="T115"/>
    </row>
    <row r="116" spans="1:20" x14ac:dyDescent="0.25">
      <c r="A116" s="3"/>
      <c r="B116" s="24" t="s">
        <v>172</v>
      </c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260">
        <f t="shared" si="3"/>
        <v>0</v>
      </c>
      <c r="P116" s="265"/>
      <c r="Q116" s="135"/>
      <c r="R116"/>
      <c r="S116"/>
      <c r="T116"/>
    </row>
    <row r="117" spans="1:20" x14ac:dyDescent="0.25">
      <c r="A117" s="3"/>
      <c r="B117" s="24" t="s">
        <v>172</v>
      </c>
      <c r="C117" s="124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260">
        <f t="shared" si="3"/>
        <v>0</v>
      </c>
      <c r="P117" s="265"/>
      <c r="Q117" s="135"/>
      <c r="R117"/>
      <c r="S117"/>
      <c r="T117"/>
    </row>
    <row r="118" spans="1:20" x14ac:dyDescent="0.25">
      <c r="A118" s="3"/>
      <c r="B118" s="24" t="s">
        <v>172</v>
      </c>
      <c r="C118" s="125" t="s">
        <v>37</v>
      </c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260">
        <f t="shared" si="3"/>
        <v>0</v>
      </c>
      <c r="P118" s="265"/>
      <c r="Q118" s="135"/>
      <c r="R118"/>
      <c r="S118"/>
      <c r="T118"/>
    </row>
    <row r="119" spans="1:20" x14ac:dyDescent="0.25">
      <c r="A119" s="3"/>
      <c r="B119" s="24" t="s">
        <v>172</v>
      </c>
      <c r="C119" s="126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260">
        <f t="shared" si="3"/>
        <v>0</v>
      </c>
      <c r="P119" s="265"/>
      <c r="Q119" s="135"/>
      <c r="R119"/>
      <c r="S119"/>
      <c r="T119"/>
    </row>
    <row r="120" spans="1:20" x14ac:dyDescent="0.25">
      <c r="A120" s="3"/>
      <c r="B120" s="408" t="s">
        <v>173</v>
      </c>
      <c r="C120" s="408"/>
      <c r="D120" s="408"/>
      <c r="E120" s="408"/>
      <c r="F120" s="408"/>
      <c r="G120" s="408"/>
      <c r="H120" s="408"/>
      <c r="I120" s="408"/>
      <c r="J120" s="408"/>
      <c r="K120" s="408"/>
      <c r="L120" s="408"/>
      <c r="M120" s="408"/>
      <c r="N120" s="408"/>
      <c r="O120" s="408"/>
      <c r="P120" s="137">
        <f>SUM(O122:O135)</f>
        <v>0</v>
      </c>
      <c r="Q120" s="133">
        <f>SUM(Q122:Q135)</f>
        <v>0</v>
      </c>
      <c r="R120"/>
      <c r="S120"/>
      <c r="T120"/>
    </row>
    <row r="121" spans="1:20" x14ac:dyDescent="0.25">
      <c r="A121" s="3"/>
      <c r="B121" s="257" t="s">
        <v>0</v>
      </c>
      <c r="C121" s="258" t="s">
        <v>1</v>
      </c>
      <c r="D121" s="258" t="s">
        <v>2</v>
      </c>
      <c r="E121" s="258" t="s">
        <v>28</v>
      </c>
      <c r="F121" s="258" t="s">
        <v>3</v>
      </c>
      <c r="G121" s="258" t="s">
        <v>4</v>
      </c>
      <c r="H121" s="258" t="s">
        <v>5</v>
      </c>
      <c r="I121" s="258" t="s">
        <v>6</v>
      </c>
      <c r="J121" s="258" t="s">
        <v>7</v>
      </c>
      <c r="K121" s="258" t="s">
        <v>8</v>
      </c>
      <c r="L121" s="258" t="s">
        <v>9</v>
      </c>
      <c r="M121" s="258" t="s">
        <v>10</v>
      </c>
      <c r="N121" s="258" t="s">
        <v>11</v>
      </c>
      <c r="O121" s="258" t="s">
        <v>12</v>
      </c>
      <c r="P121" s="259" t="s">
        <v>22</v>
      </c>
      <c r="Q121" s="134" t="s">
        <v>37</v>
      </c>
      <c r="R121"/>
      <c r="S121"/>
      <c r="T121"/>
    </row>
    <row r="122" spans="1:20" x14ac:dyDescent="0.25">
      <c r="A122" s="3"/>
      <c r="B122" s="24" t="s">
        <v>173</v>
      </c>
      <c r="C122" s="124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260">
        <f t="shared" si="3"/>
        <v>0</v>
      </c>
      <c r="P122" s="265"/>
      <c r="Q122" s="135"/>
      <c r="R122"/>
      <c r="S122"/>
      <c r="T122"/>
    </row>
    <row r="123" spans="1:20" x14ac:dyDescent="0.25">
      <c r="A123" s="3"/>
      <c r="B123" s="24" t="s">
        <v>173</v>
      </c>
      <c r="C123" s="124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260">
        <f t="shared" si="3"/>
        <v>0</v>
      </c>
      <c r="P123" s="265"/>
      <c r="Q123" s="135"/>
      <c r="R123"/>
      <c r="S123"/>
      <c r="T123"/>
    </row>
    <row r="124" spans="1:20" x14ac:dyDescent="0.25">
      <c r="A124" s="3"/>
      <c r="B124" s="24" t="s">
        <v>173</v>
      </c>
      <c r="C124" s="124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260">
        <f t="shared" si="3"/>
        <v>0</v>
      </c>
      <c r="P124" s="265"/>
      <c r="Q124" s="135"/>
      <c r="R124"/>
      <c r="S124"/>
      <c r="T124"/>
    </row>
    <row r="125" spans="1:20" x14ac:dyDescent="0.25">
      <c r="A125" s="3"/>
      <c r="B125" s="24" t="s">
        <v>173</v>
      </c>
      <c r="C125" s="124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260">
        <f t="shared" si="3"/>
        <v>0</v>
      </c>
      <c r="P125" s="265"/>
      <c r="Q125" s="135"/>
      <c r="R125"/>
      <c r="S125"/>
      <c r="T125"/>
    </row>
    <row r="126" spans="1:20" x14ac:dyDescent="0.25">
      <c r="A126" s="3"/>
      <c r="B126" s="24" t="s">
        <v>173</v>
      </c>
      <c r="C126" s="124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260">
        <f t="shared" si="3"/>
        <v>0</v>
      </c>
      <c r="P126" s="265"/>
      <c r="Q126" s="135"/>
      <c r="R126"/>
      <c r="S126"/>
      <c r="T126"/>
    </row>
    <row r="127" spans="1:20" x14ac:dyDescent="0.25">
      <c r="A127" s="3"/>
      <c r="B127" s="24" t="s">
        <v>173</v>
      </c>
      <c r="C127" s="124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260">
        <f t="shared" si="3"/>
        <v>0</v>
      </c>
      <c r="P127" s="265"/>
      <c r="Q127" s="135"/>
      <c r="R127"/>
      <c r="S127"/>
      <c r="T127"/>
    </row>
    <row r="128" spans="1:20" x14ac:dyDescent="0.25">
      <c r="A128" s="3"/>
      <c r="B128" s="24" t="s">
        <v>173</v>
      </c>
      <c r="C128" s="124"/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260">
        <f t="shared" si="3"/>
        <v>0</v>
      </c>
      <c r="P128" s="265"/>
      <c r="Q128" s="135"/>
      <c r="R128"/>
      <c r="S128"/>
      <c r="T128"/>
    </row>
    <row r="129" spans="1:20" x14ac:dyDescent="0.25">
      <c r="A129" s="3"/>
      <c r="B129" s="24" t="s">
        <v>173</v>
      </c>
      <c r="C129" s="124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260">
        <f t="shared" si="3"/>
        <v>0</v>
      </c>
      <c r="P129" s="265"/>
      <c r="Q129" s="135"/>
      <c r="R129"/>
      <c r="S129"/>
      <c r="T129"/>
    </row>
    <row r="130" spans="1:20" x14ac:dyDescent="0.25">
      <c r="A130" s="3"/>
      <c r="B130" s="24" t="s">
        <v>173</v>
      </c>
      <c r="C130" s="124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260">
        <f t="shared" si="3"/>
        <v>0</v>
      </c>
      <c r="P130" s="265"/>
      <c r="Q130" s="135"/>
      <c r="R130"/>
      <c r="S130"/>
      <c r="T130"/>
    </row>
    <row r="131" spans="1:20" x14ac:dyDescent="0.25">
      <c r="A131" s="3"/>
      <c r="B131" s="24" t="s">
        <v>173</v>
      </c>
      <c r="C131" s="124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260">
        <f t="shared" si="3"/>
        <v>0</v>
      </c>
      <c r="P131" s="265"/>
      <c r="Q131" s="135"/>
      <c r="R131"/>
      <c r="S131"/>
      <c r="T131"/>
    </row>
    <row r="132" spans="1:20" x14ac:dyDescent="0.25">
      <c r="A132" s="3"/>
      <c r="B132" s="24" t="s">
        <v>173</v>
      </c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260">
        <f t="shared" si="3"/>
        <v>0</v>
      </c>
      <c r="P132" s="265"/>
      <c r="Q132" s="135"/>
      <c r="R132"/>
      <c r="S132"/>
      <c r="T132"/>
    </row>
    <row r="133" spans="1:20" x14ac:dyDescent="0.25">
      <c r="A133" s="3"/>
      <c r="B133" s="24" t="s">
        <v>173</v>
      </c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260">
        <f t="shared" si="3"/>
        <v>0</v>
      </c>
      <c r="P133" s="265"/>
      <c r="Q133" s="135"/>
      <c r="R133"/>
      <c r="S133"/>
      <c r="T133"/>
    </row>
    <row r="134" spans="1:20" x14ac:dyDescent="0.25">
      <c r="A134" s="3"/>
      <c r="B134" s="24" t="s">
        <v>173</v>
      </c>
      <c r="C134" s="125" t="s">
        <v>37</v>
      </c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260">
        <f t="shared" si="3"/>
        <v>0</v>
      </c>
      <c r="P134" s="265"/>
      <c r="Q134" s="135"/>
      <c r="R134"/>
      <c r="S134"/>
      <c r="T134"/>
    </row>
    <row r="135" spans="1:20" x14ac:dyDescent="0.25">
      <c r="A135" s="3"/>
      <c r="B135" s="24" t="s">
        <v>173</v>
      </c>
      <c r="C135" s="126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260">
        <f t="shared" si="3"/>
        <v>0</v>
      </c>
      <c r="P135" s="265"/>
      <c r="Q135" s="135"/>
      <c r="R135"/>
      <c r="S135"/>
      <c r="T135"/>
    </row>
    <row r="136" spans="1:20" x14ac:dyDescent="0.25">
      <c r="A136" s="3"/>
      <c r="B136" s="408" t="s">
        <v>174</v>
      </c>
      <c r="C136" s="408"/>
      <c r="D136" s="408"/>
      <c r="E136" s="408"/>
      <c r="F136" s="408"/>
      <c r="G136" s="408"/>
      <c r="H136" s="408"/>
      <c r="I136" s="408"/>
      <c r="J136" s="408"/>
      <c r="K136" s="408"/>
      <c r="L136" s="408"/>
      <c r="M136" s="408"/>
      <c r="N136" s="408"/>
      <c r="O136" s="408"/>
      <c r="P136" s="137">
        <f>SUM(O138:O151)</f>
        <v>0</v>
      </c>
      <c r="Q136" s="133">
        <f>SUM(Q138:Q151)</f>
        <v>0</v>
      </c>
      <c r="R136"/>
      <c r="S136"/>
      <c r="T136"/>
    </row>
    <row r="137" spans="1:20" x14ac:dyDescent="0.25">
      <c r="A137" s="3"/>
      <c r="B137" s="257" t="s">
        <v>0</v>
      </c>
      <c r="C137" s="258" t="s">
        <v>1</v>
      </c>
      <c r="D137" s="258" t="s">
        <v>2</v>
      </c>
      <c r="E137" s="258" t="s">
        <v>28</v>
      </c>
      <c r="F137" s="258" t="s">
        <v>3</v>
      </c>
      <c r="G137" s="258" t="s">
        <v>4</v>
      </c>
      <c r="H137" s="258" t="s">
        <v>5</v>
      </c>
      <c r="I137" s="258" t="s">
        <v>6</v>
      </c>
      <c r="J137" s="258" t="s">
        <v>7</v>
      </c>
      <c r="K137" s="258" t="s">
        <v>8</v>
      </c>
      <c r="L137" s="258" t="s">
        <v>9</v>
      </c>
      <c r="M137" s="258" t="s">
        <v>10</v>
      </c>
      <c r="N137" s="258" t="s">
        <v>11</v>
      </c>
      <c r="O137" s="258" t="s">
        <v>12</v>
      </c>
      <c r="P137" s="259" t="s">
        <v>22</v>
      </c>
      <c r="Q137" s="134" t="s">
        <v>37</v>
      </c>
      <c r="R137"/>
      <c r="S137"/>
      <c r="T137"/>
    </row>
    <row r="138" spans="1:20" x14ac:dyDescent="0.25">
      <c r="A138" s="3"/>
      <c r="B138" s="24" t="s">
        <v>174</v>
      </c>
      <c r="C138" s="124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260">
        <f t="shared" si="3"/>
        <v>0</v>
      </c>
      <c r="P138" s="265"/>
      <c r="Q138" s="135"/>
      <c r="R138"/>
      <c r="S138"/>
      <c r="T138"/>
    </row>
    <row r="139" spans="1:20" x14ac:dyDescent="0.25">
      <c r="A139" s="3"/>
      <c r="B139" s="24" t="s">
        <v>174</v>
      </c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260">
        <f t="shared" si="3"/>
        <v>0</v>
      </c>
      <c r="P139" s="265"/>
      <c r="Q139" s="135"/>
      <c r="R139"/>
      <c r="S139"/>
      <c r="T139"/>
    </row>
    <row r="140" spans="1:20" x14ac:dyDescent="0.25">
      <c r="A140" s="3"/>
      <c r="B140" s="24" t="s">
        <v>174</v>
      </c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O140" s="260">
        <f t="shared" si="3"/>
        <v>0</v>
      </c>
      <c r="P140" s="265"/>
      <c r="Q140" s="135"/>
      <c r="R140"/>
      <c r="S140"/>
      <c r="T140"/>
    </row>
    <row r="141" spans="1:20" x14ac:dyDescent="0.25">
      <c r="A141" s="3"/>
      <c r="B141" s="24" t="s">
        <v>174</v>
      </c>
      <c r="C141" s="124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  <c r="O141" s="260">
        <f t="shared" si="3"/>
        <v>0</v>
      </c>
      <c r="P141" s="265"/>
      <c r="Q141" s="135"/>
      <c r="R141"/>
      <c r="S141"/>
      <c r="T141"/>
    </row>
    <row r="142" spans="1:20" x14ac:dyDescent="0.25">
      <c r="A142" s="3"/>
      <c r="B142" s="24" t="s">
        <v>174</v>
      </c>
      <c r="C142" s="124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260">
        <f t="shared" si="3"/>
        <v>0</v>
      </c>
      <c r="P142" s="265"/>
      <c r="Q142" s="135"/>
      <c r="R142"/>
      <c r="S142"/>
      <c r="T142"/>
    </row>
    <row r="143" spans="1:20" x14ac:dyDescent="0.25">
      <c r="A143" s="3"/>
      <c r="B143" s="24" t="s">
        <v>174</v>
      </c>
      <c r="C143" s="124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  <c r="O143" s="260">
        <f t="shared" si="3"/>
        <v>0</v>
      </c>
      <c r="P143" s="265"/>
      <c r="Q143" s="135"/>
      <c r="R143"/>
      <c r="S143"/>
      <c r="T143"/>
    </row>
    <row r="144" spans="1:20" x14ac:dyDescent="0.25">
      <c r="A144" s="3"/>
      <c r="B144" s="24" t="s">
        <v>174</v>
      </c>
      <c r="C144" s="124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260">
        <f t="shared" si="3"/>
        <v>0</v>
      </c>
      <c r="P144" s="265"/>
      <c r="Q144" s="135"/>
      <c r="R144" s="45"/>
      <c r="S144" s="56"/>
      <c r="T144" s="64"/>
    </row>
    <row r="145" spans="1:20" x14ac:dyDescent="0.25">
      <c r="A145" s="3"/>
      <c r="B145" s="24" t="s">
        <v>174</v>
      </c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260">
        <f t="shared" si="3"/>
        <v>0</v>
      </c>
      <c r="P145" s="265"/>
      <c r="Q145" s="135"/>
      <c r="R145" s="45"/>
      <c r="S145" s="56"/>
      <c r="T145" s="64"/>
    </row>
    <row r="146" spans="1:20" x14ac:dyDescent="0.25">
      <c r="A146" s="3"/>
      <c r="B146" s="24" t="s">
        <v>174</v>
      </c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260">
        <f t="shared" si="3"/>
        <v>0</v>
      </c>
      <c r="P146" s="265"/>
      <c r="Q146" s="135"/>
      <c r="R146" s="45"/>
      <c r="S146" s="56"/>
      <c r="T146" s="64"/>
    </row>
    <row r="147" spans="1:20" x14ac:dyDescent="0.25">
      <c r="A147" s="3"/>
      <c r="B147" s="24" t="s">
        <v>174</v>
      </c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260">
        <f t="shared" si="3"/>
        <v>0</v>
      </c>
      <c r="P147" s="265"/>
      <c r="Q147" s="135"/>
      <c r="R147" s="45"/>
      <c r="S147" s="56"/>
      <c r="T147" s="64"/>
    </row>
    <row r="148" spans="1:20" x14ac:dyDescent="0.25">
      <c r="A148" s="3"/>
      <c r="B148" s="24" t="s">
        <v>174</v>
      </c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260">
        <f t="shared" si="3"/>
        <v>0</v>
      </c>
      <c r="P148" s="265"/>
      <c r="Q148" s="135"/>
      <c r="R148" s="45"/>
      <c r="S148" s="56"/>
      <c r="T148" s="64"/>
    </row>
    <row r="149" spans="1:20" x14ac:dyDescent="0.25">
      <c r="A149" s="3"/>
      <c r="B149" s="24" t="s">
        <v>174</v>
      </c>
      <c r="C149" s="124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260">
        <f t="shared" si="3"/>
        <v>0</v>
      </c>
      <c r="P149" s="265"/>
      <c r="Q149" s="135"/>
      <c r="R149" s="45"/>
      <c r="S149" s="56"/>
      <c r="T149" s="64"/>
    </row>
    <row r="150" spans="1:20" x14ac:dyDescent="0.25">
      <c r="A150" s="3"/>
      <c r="B150" s="24" t="s">
        <v>174</v>
      </c>
      <c r="C150" s="125" t="s">
        <v>37</v>
      </c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  <c r="O150" s="260">
        <f t="shared" si="3"/>
        <v>0</v>
      </c>
      <c r="P150" s="265"/>
      <c r="Q150" s="135"/>
      <c r="R150" s="45"/>
      <c r="S150" s="56"/>
      <c r="T150" s="64"/>
    </row>
    <row r="151" spans="1:20" x14ac:dyDescent="0.25">
      <c r="A151" s="3"/>
      <c r="B151" s="24" t="s">
        <v>174</v>
      </c>
      <c r="C151" s="126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  <c r="O151" s="260">
        <f t="shared" si="3"/>
        <v>0</v>
      </c>
      <c r="P151" s="265"/>
      <c r="Q151" s="135"/>
      <c r="R151" s="45"/>
      <c r="S151" s="56"/>
      <c r="T151" s="64"/>
    </row>
    <row r="152" spans="1:20" x14ac:dyDescent="0.25">
      <c r="A152" s="3"/>
      <c r="B152" s="408" t="s">
        <v>175</v>
      </c>
      <c r="C152" s="408"/>
      <c r="D152" s="408"/>
      <c r="E152" s="408"/>
      <c r="F152" s="408"/>
      <c r="G152" s="408"/>
      <c r="H152" s="408"/>
      <c r="I152" s="408"/>
      <c r="J152" s="408"/>
      <c r="K152" s="408"/>
      <c r="L152" s="408"/>
      <c r="M152" s="408"/>
      <c r="N152" s="408"/>
      <c r="O152" s="408"/>
      <c r="P152" s="137">
        <f>SUM(O154:O163)</f>
        <v>0</v>
      </c>
      <c r="Q152" s="133">
        <f>SUM(Q154:Q163)</f>
        <v>0</v>
      </c>
      <c r="R152" s="45"/>
      <c r="S152" s="56"/>
      <c r="T152" s="64"/>
    </row>
    <row r="153" spans="1:20" x14ac:dyDescent="0.25">
      <c r="A153" s="3"/>
      <c r="B153" s="257" t="s">
        <v>0</v>
      </c>
      <c r="C153" s="258" t="s">
        <v>1</v>
      </c>
      <c r="D153" s="258" t="s">
        <v>2</v>
      </c>
      <c r="E153" s="258" t="s">
        <v>28</v>
      </c>
      <c r="F153" s="258" t="s">
        <v>3</v>
      </c>
      <c r="G153" s="258" t="s">
        <v>4</v>
      </c>
      <c r="H153" s="258" t="s">
        <v>5</v>
      </c>
      <c r="I153" s="258" t="s">
        <v>6</v>
      </c>
      <c r="J153" s="258" t="s">
        <v>7</v>
      </c>
      <c r="K153" s="258" t="s">
        <v>8</v>
      </c>
      <c r="L153" s="258" t="s">
        <v>9</v>
      </c>
      <c r="M153" s="258" t="s">
        <v>10</v>
      </c>
      <c r="N153" s="258" t="s">
        <v>11</v>
      </c>
      <c r="O153" s="258" t="s">
        <v>12</v>
      </c>
      <c r="P153" s="259" t="s">
        <v>22</v>
      </c>
      <c r="Q153" s="134" t="s">
        <v>37</v>
      </c>
      <c r="R153" s="45"/>
      <c r="S153" s="56"/>
      <c r="T153" s="64"/>
    </row>
    <row r="154" spans="1:20" x14ac:dyDescent="0.25">
      <c r="A154" s="3"/>
      <c r="B154" s="24" t="s">
        <v>175</v>
      </c>
      <c r="C154" s="124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260">
        <f t="shared" si="3"/>
        <v>0</v>
      </c>
      <c r="P154" s="265"/>
      <c r="Q154" s="135"/>
      <c r="R154" s="45"/>
      <c r="S154" s="56"/>
      <c r="T154" s="64"/>
    </row>
    <row r="155" spans="1:20" x14ac:dyDescent="0.25">
      <c r="A155" s="3"/>
      <c r="B155" s="24" t="s">
        <v>175</v>
      </c>
      <c r="C155" s="124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260">
        <f t="shared" si="3"/>
        <v>0</v>
      </c>
      <c r="P155" s="265"/>
      <c r="Q155" s="135"/>
      <c r="R155" s="45"/>
      <c r="S155" s="56"/>
      <c r="T155" s="64"/>
    </row>
    <row r="156" spans="1:20" x14ac:dyDescent="0.25">
      <c r="A156" s="3"/>
      <c r="B156" s="24" t="s">
        <v>175</v>
      </c>
      <c r="C156" s="124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260">
        <f t="shared" si="3"/>
        <v>0</v>
      </c>
      <c r="P156" s="265"/>
      <c r="Q156" s="135"/>
      <c r="R156" s="45"/>
      <c r="S156" s="56"/>
      <c r="T156" s="64"/>
    </row>
    <row r="157" spans="1:20" x14ac:dyDescent="0.25">
      <c r="A157" s="3"/>
      <c r="B157" s="24" t="s">
        <v>175</v>
      </c>
      <c r="C157" s="124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260">
        <f t="shared" si="3"/>
        <v>0</v>
      </c>
      <c r="P157" s="265"/>
      <c r="Q157" s="135"/>
      <c r="R157" s="45"/>
      <c r="S157" s="56"/>
      <c r="T157" s="64"/>
    </row>
    <row r="158" spans="1:20" x14ac:dyDescent="0.25">
      <c r="A158" s="3"/>
      <c r="B158" s="24" t="s">
        <v>175</v>
      </c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260">
        <f t="shared" si="3"/>
        <v>0</v>
      </c>
      <c r="P158" s="265"/>
      <c r="Q158" s="135"/>
      <c r="R158" s="45"/>
      <c r="S158" s="56"/>
      <c r="T158" s="64"/>
    </row>
    <row r="159" spans="1:20" x14ac:dyDescent="0.25">
      <c r="A159" s="3"/>
      <c r="B159" s="24" t="s">
        <v>175</v>
      </c>
      <c r="C159" s="124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260">
        <f t="shared" si="3"/>
        <v>0</v>
      </c>
      <c r="P159" s="265"/>
      <c r="Q159" s="135"/>
      <c r="R159" s="45"/>
      <c r="S159" s="56"/>
      <c r="T159" s="64"/>
    </row>
    <row r="160" spans="1:20" x14ac:dyDescent="0.25">
      <c r="A160" s="3"/>
      <c r="B160" s="24" t="s">
        <v>175</v>
      </c>
      <c r="C160" s="124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  <c r="O160" s="260">
        <f t="shared" si="3"/>
        <v>0</v>
      </c>
      <c r="P160" s="265"/>
      <c r="Q160" s="135"/>
      <c r="R160" s="45"/>
      <c r="S160" s="56"/>
      <c r="T160" s="64"/>
    </row>
    <row r="161" spans="1:20" x14ac:dyDescent="0.25">
      <c r="A161" s="3"/>
      <c r="B161" s="24" t="s">
        <v>175</v>
      </c>
      <c r="C161" s="124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  <c r="O161" s="260">
        <f t="shared" si="3"/>
        <v>0</v>
      </c>
      <c r="P161" s="265"/>
      <c r="Q161" s="135"/>
      <c r="R161" s="45"/>
      <c r="S161" s="56"/>
      <c r="T161" s="64"/>
    </row>
    <row r="162" spans="1:20" x14ac:dyDescent="0.25">
      <c r="A162" s="3"/>
      <c r="B162" s="24" t="s">
        <v>175</v>
      </c>
      <c r="C162" s="125" t="s">
        <v>37</v>
      </c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  <c r="O162" s="260">
        <f t="shared" si="3"/>
        <v>0</v>
      </c>
      <c r="P162" s="265"/>
      <c r="Q162" s="135"/>
      <c r="R162" s="45"/>
      <c r="S162" s="56"/>
      <c r="T162" s="64"/>
    </row>
    <row r="163" spans="1:20" x14ac:dyDescent="0.25">
      <c r="A163" s="3"/>
      <c r="B163" s="24" t="s">
        <v>175</v>
      </c>
      <c r="C163" s="126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O163" s="260">
        <f t="shared" si="3"/>
        <v>0</v>
      </c>
      <c r="P163" s="265"/>
      <c r="Q163" s="135"/>
      <c r="R163" s="45"/>
      <c r="S163" s="56"/>
      <c r="T163" s="64"/>
    </row>
    <row r="164" spans="1:20" x14ac:dyDescent="0.25">
      <c r="A164" s="3"/>
      <c r="B164" s="408" t="s">
        <v>176</v>
      </c>
      <c r="C164" s="408"/>
      <c r="D164" s="408"/>
      <c r="E164" s="408"/>
      <c r="F164" s="408"/>
      <c r="G164" s="408"/>
      <c r="H164" s="408"/>
      <c r="I164" s="408"/>
      <c r="J164" s="408"/>
      <c r="K164" s="408"/>
      <c r="L164" s="408"/>
      <c r="M164" s="408"/>
      <c r="N164" s="408"/>
      <c r="O164" s="408"/>
      <c r="P164" s="137">
        <f>SUM(O166:O181)</f>
        <v>0</v>
      </c>
      <c r="Q164" s="133">
        <f>SUM(Q166:Q181)</f>
        <v>0</v>
      </c>
      <c r="R164" s="45"/>
      <c r="S164" s="56"/>
      <c r="T164" s="64"/>
    </row>
    <row r="165" spans="1:20" x14ac:dyDescent="0.25">
      <c r="A165" s="3"/>
      <c r="B165" s="257" t="s">
        <v>0</v>
      </c>
      <c r="C165" s="258" t="s">
        <v>1</v>
      </c>
      <c r="D165" s="258" t="s">
        <v>2</v>
      </c>
      <c r="E165" s="258" t="s">
        <v>28</v>
      </c>
      <c r="F165" s="258" t="s">
        <v>3</v>
      </c>
      <c r="G165" s="258" t="s">
        <v>4</v>
      </c>
      <c r="H165" s="258" t="s">
        <v>5</v>
      </c>
      <c r="I165" s="258" t="s">
        <v>6</v>
      </c>
      <c r="J165" s="258" t="s">
        <v>7</v>
      </c>
      <c r="K165" s="258" t="s">
        <v>8</v>
      </c>
      <c r="L165" s="258" t="s">
        <v>9</v>
      </c>
      <c r="M165" s="258" t="s">
        <v>10</v>
      </c>
      <c r="N165" s="258" t="s">
        <v>11</v>
      </c>
      <c r="O165" s="258" t="s">
        <v>12</v>
      </c>
      <c r="P165" s="259" t="s">
        <v>22</v>
      </c>
      <c r="Q165" s="134" t="s">
        <v>37</v>
      </c>
      <c r="R165" s="45"/>
      <c r="S165" s="56"/>
      <c r="T165" s="64"/>
    </row>
    <row r="166" spans="1:20" x14ac:dyDescent="0.25">
      <c r="A166" s="3"/>
      <c r="B166" s="24" t="s">
        <v>176</v>
      </c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  <c r="O166" s="260">
        <f t="shared" si="3"/>
        <v>0</v>
      </c>
      <c r="P166" s="265"/>
      <c r="Q166" s="135"/>
      <c r="R166" s="45"/>
      <c r="S166" s="56"/>
      <c r="T166" s="64"/>
    </row>
    <row r="167" spans="1:20" x14ac:dyDescent="0.25">
      <c r="A167" s="3"/>
      <c r="B167" s="24" t="s">
        <v>176</v>
      </c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  <c r="O167" s="260">
        <f t="shared" si="3"/>
        <v>0</v>
      </c>
      <c r="P167" s="265"/>
      <c r="Q167" s="135"/>
      <c r="R167" s="45"/>
      <c r="S167" s="56"/>
      <c r="T167" s="64"/>
    </row>
    <row r="168" spans="1:20" x14ac:dyDescent="0.25">
      <c r="A168" s="3"/>
      <c r="B168" s="24" t="s">
        <v>176</v>
      </c>
      <c r="C168" s="127"/>
      <c r="D168" s="127"/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260">
        <f t="shared" si="3"/>
        <v>0</v>
      </c>
      <c r="P168" s="265"/>
      <c r="Q168" s="135"/>
      <c r="R168" s="45"/>
      <c r="S168" s="56"/>
      <c r="T168" s="64"/>
    </row>
    <row r="169" spans="1:20" x14ac:dyDescent="0.25">
      <c r="A169" s="3"/>
      <c r="B169" s="24" t="s">
        <v>176</v>
      </c>
      <c r="C169" s="127"/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  <c r="O169" s="260">
        <f t="shared" si="3"/>
        <v>0</v>
      </c>
      <c r="P169" s="265"/>
      <c r="Q169" s="135"/>
      <c r="R169" s="45"/>
      <c r="S169" s="56"/>
      <c r="T169" s="64"/>
    </row>
    <row r="170" spans="1:20" x14ac:dyDescent="0.25">
      <c r="A170" s="3"/>
      <c r="B170" s="24" t="s">
        <v>176</v>
      </c>
      <c r="C170" s="127"/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  <c r="O170" s="260">
        <f t="shared" ref="O170:O181" si="4">SUM(F170:N170)</f>
        <v>0</v>
      </c>
      <c r="P170" s="265"/>
      <c r="Q170" s="135"/>
      <c r="R170" s="45"/>
      <c r="S170" s="56"/>
      <c r="T170" s="64"/>
    </row>
    <row r="171" spans="1:20" x14ac:dyDescent="0.25">
      <c r="A171" s="3"/>
      <c r="B171" s="24" t="s">
        <v>176</v>
      </c>
      <c r="C171" s="127"/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260">
        <f t="shared" si="4"/>
        <v>0</v>
      </c>
      <c r="P171" s="265"/>
      <c r="Q171" s="135"/>
      <c r="R171" s="45"/>
      <c r="S171" s="56"/>
      <c r="T171" s="64"/>
    </row>
    <row r="172" spans="1:20" x14ac:dyDescent="0.25">
      <c r="A172" s="3"/>
      <c r="B172" s="24" t="s">
        <v>176</v>
      </c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  <c r="O172" s="260">
        <f t="shared" si="4"/>
        <v>0</v>
      </c>
      <c r="P172" s="265"/>
      <c r="Q172" s="135"/>
      <c r="R172" s="45"/>
      <c r="S172" s="56"/>
      <c r="T172" s="64"/>
    </row>
    <row r="173" spans="1:20" x14ac:dyDescent="0.25">
      <c r="A173" s="3"/>
      <c r="B173" s="24" t="s">
        <v>176</v>
      </c>
      <c r="C173" s="127"/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260">
        <f t="shared" si="4"/>
        <v>0</v>
      </c>
      <c r="P173" s="265"/>
      <c r="Q173" s="135"/>
      <c r="R173" s="45"/>
      <c r="S173" s="56"/>
      <c r="T173" s="64"/>
    </row>
    <row r="174" spans="1:20" x14ac:dyDescent="0.25">
      <c r="A174" s="3"/>
      <c r="B174" s="24" t="s">
        <v>176</v>
      </c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  <c r="O174" s="260">
        <f t="shared" si="4"/>
        <v>0</v>
      </c>
      <c r="P174" s="265"/>
      <c r="Q174" s="135"/>
      <c r="R174" s="45"/>
      <c r="S174" s="56"/>
      <c r="T174" s="64"/>
    </row>
    <row r="175" spans="1:20" x14ac:dyDescent="0.25">
      <c r="A175" s="3"/>
      <c r="B175" s="24" t="s">
        <v>176</v>
      </c>
      <c r="C175" s="127"/>
      <c r="D175" s="127"/>
      <c r="E175" s="127"/>
      <c r="F175" s="127"/>
      <c r="G175" s="127"/>
      <c r="H175" s="127"/>
      <c r="I175" s="127"/>
      <c r="J175" s="127"/>
      <c r="K175" s="127"/>
      <c r="L175" s="127"/>
      <c r="M175" s="127"/>
      <c r="N175" s="127"/>
      <c r="O175" s="260">
        <f t="shared" si="4"/>
        <v>0</v>
      </c>
      <c r="P175" s="265"/>
      <c r="Q175" s="135"/>
      <c r="R175" s="45"/>
      <c r="S175" s="56"/>
      <c r="T175" s="64"/>
    </row>
    <row r="176" spans="1:20" x14ac:dyDescent="0.25">
      <c r="A176" s="3"/>
      <c r="B176" s="24" t="s">
        <v>176</v>
      </c>
      <c r="C176" s="127"/>
      <c r="D176" s="127"/>
      <c r="E176" s="127"/>
      <c r="F176" s="127"/>
      <c r="G176" s="127"/>
      <c r="H176" s="127"/>
      <c r="I176" s="127"/>
      <c r="J176" s="127"/>
      <c r="K176" s="127"/>
      <c r="L176" s="127"/>
      <c r="M176" s="127"/>
      <c r="N176" s="127"/>
      <c r="O176" s="260">
        <f t="shared" si="4"/>
        <v>0</v>
      </c>
      <c r="P176" s="265"/>
      <c r="Q176" s="135"/>
      <c r="R176" s="45"/>
      <c r="S176" s="56"/>
      <c r="T176" s="64"/>
    </row>
    <row r="177" spans="1:20" x14ac:dyDescent="0.25">
      <c r="A177" s="3"/>
      <c r="B177" s="24" t="s">
        <v>176</v>
      </c>
      <c r="C177" s="127"/>
      <c r="D177" s="127"/>
      <c r="E177" s="127"/>
      <c r="F177" s="127"/>
      <c r="G177" s="127"/>
      <c r="H177" s="127"/>
      <c r="I177" s="127"/>
      <c r="J177" s="127"/>
      <c r="K177" s="127"/>
      <c r="L177" s="127"/>
      <c r="M177" s="127"/>
      <c r="N177" s="127"/>
      <c r="O177" s="260">
        <f t="shared" si="4"/>
        <v>0</v>
      </c>
      <c r="P177" s="265"/>
      <c r="Q177" s="135"/>
      <c r="R177" s="45"/>
      <c r="S177" s="56"/>
      <c r="T177" s="64"/>
    </row>
    <row r="178" spans="1:20" x14ac:dyDescent="0.25">
      <c r="A178" s="3"/>
      <c r="B178" s="24" t="s">
        <v>176</v>
      </c>
      <c r="C178" s="127"/>
      <c r="D178" s="127"/>
      <c r="E178" s="127"/>
      <c r="F178" s="127"/>
      <c r="G178" s="127"/>
      <c r="H178" s="127"/>
      <c r="I178" s="127"/>
      <c r="J178" s="127"/>
      <c r="K178" s="127"/>
      <c r="L178" s="127"/>
      <c r="M178" s="127"/>
      <c r="N178" s="127"/>
      <c r="O178" s="260">
        <f t="shared" si="4"/>
        <v>0</v>
      </c>
      <c r="P178" s="265"/>
      <c r="Q178" s="135"/>
      <c r="R178" s="45"/>
      <c r="S178" s="56"/>
      <c r="T178" s="64"/>
    </row>
    <row r="179" spans="1:20" x14ac:dyDescent="0.25">
      <c r="A179" s="3"/>
      <c r="B179" s="24" t="s">
        <v>176</v>
      </c>
      <c r="C179" s="127"/>
      <c r="D179" s="127"/>
      <c r="E179" s="127"/>
      <c r="F179" s="127"/>
      <c r="G179" s="127"/>
      <c r="H179" s="127"/>
      <c r="I179" s="127"/>
      <c r="J179" s="127"/>
      <c r="K179" s="127"/>
      <c r="L179" s="127"/>
      <c r="M179" s="127"/>
      <c r="N179" s="127"/>
      <c r="O179" s="260">
        <f t="shared" si="4"/>
        <v>0</v>
      </c>
      <c r="P179" s="265"/>
      <c r="Q179" s="135"/>
      <c r="R179" s="45"/>
      <c r="S179" s="56"/>
      <c r="T179" s="64"/>
    </row>
    <row r="180" spans="1:20" x14ac:dyDescent="0.25">
      <c r="A180" s="3"/>
      <c r="B180" s="24" t="s">
        <v>176</v>
      </c>
      <c r="C180" s="125" t="s">
        <v>37</v>
      </c>
      <c r="D180" s="127"/>
      <c r="E180" s="127"/>
      <c r="F180" s="127"/>
      <c r="G180" s="127"/>
      <c r="H180" s="127"/>
      <c r="I180" s="127"/>
      <c r="J180" s="127"/>
      <c r="K180" s="127"/>
      <c r="L180" s="127"/>
      <c r="M180" s="127"/>
      <c r="N180" s="127"/>
      <c r="O180" s="260">
        <f t="shared" si="4"/>
        <v>0</v>
      </c>
      <c r="P180" s="265"/>
      <c r="Q180" s="135"/>
      <c r="R180" s="45"/>
      <c r="S180" s="56"/>
      <c r="T180" s="64"/>
    </row>
    <row r="181" spans="1:20" x14ac:dyDescent="0.25">
      <c r="A181" s="3"/>
      <c r="B181" s="24" t="s">
        <v>176</v>
      </c>
      <c r="C181" s="126"/>
      <c r="D181" s="127"/>
      <c r="E181" s="127"/>
      <c r="F181" s="127"/>
      <c r="G181" s="127"/>
      <c r="H181" s="127"/>
      <c r="I181" s="127"/>
      <c r="J181" s="127"/>
      <c r="K181" s="127"/>
      <c r="L181" s="127"/>
      <c r="M181" s="127"/>
      <c r="N181" s="127"/>
      <c r="O181" s="260">
        <f t="shared" si="4"/>
        <v>0</v>
      </c>
      <c r="P181" s="265"/>
      <c r="Q181" s="135"/>
      <c r="R181" s="45"/>
      <c r="S181" s="56"/>
      <c r="T181" s="64"/>
    </row>
    <row r="182" spans="1:20" x14ac:dyDescent="0.25">
      <c r="A182" s="3"/>
      <c r="B182" s="408" t="s">
        <v>177</v>
      </c>
      <c r="C182" s="408"/>
      <c r="D182" s="408"/>
      <c r="E182" s="408"/>
      <c r="F182" s="408"/>
      <c r="G182" s="408"/>
      <c r="H182" s="408"/>
      <c r="I182" s="408"/>
      <c r="J182" s="408"/>
      <c r="K182" s="408"/>
      <c r="L182" s="408"/>
      <c r="M182" s="408"/>
      <c r="N182" s="408"/>
      <c r="O182" s="408"/>
      <c r="P182" s="137">
        <f>SUM(O184:O197)</f>
        <v>0</v>
      </c>
      <c r="Q182" s="133">
        <f>SUM(Q184:Q197)</f>
        <v>0</v>
      </c>
      <c r="R182" s="45"/>
      <c r="S182" s="56"/>
      <c r="T182" s="64"/>
    </row>
    <row r="183" spans="1:20" x14ac:dyDescent="0.25">
      <c r="A183" s="3"/>
      <c r="B183" s="257" t="s">
        <v>0</v>
      </c>
      <c r="C183" s="258" t="s">
        <v>1</v>
      </c>
      <c r="D183" s="258" t="s">
        <v>2</v>
      </c>
      <c r="E183" s="258" t="s">
        <v>28</v>
      </c>
      <c r="F183" s="258" t="s">
        <v>3</v>
      </c>
      <c r="G183" s="258" t="s">
        <v>4</v>
      </c>
      <c r="H183" s="258" t="s">
        <v>5</v>
      </c>
      <c r="I183" s="258" t="s">
        <v>6</v>
      </c>
      <c r="J183" s="258" t="s">
        <v>7</v>
      </c>
      <c r="K183" s="258" t="s">
        <v>8</v>
      </c>
      <c r="L183" s="258" t="s">
        <v>9</v>
      </c>
      <c r="M183" s="258" t="s">
        <v>10</v>
      </c>
      <c r="N183" s="258" t="s">
        <v>11</v>
      </c>
      <c r="O183" s="258" t="s">
        <v>12</v>
      </c>
      <c r="P183" s="259" t="s">
        <v>22</v>
      </c>
      <c r="Q183" s="134" t="s">
        <v>37</v>
      </c>
      <c r="R183" s="45"/>
      <c r="S183" s="56"/>
      <c r="T183" s="64"/>
    </row>
    <row r="184" spans="1:20" x14ac:dyDescent="0.25">
      <c r="A184" s="3"/>
      <c r="B184" s="24" t="s">
        <v>177</v>
      </c>
      <c r="C184" s="124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  <c r="N184" s="124"/>
      <c r="O184" s="260">
        <f>SUM(F184:N184)</f>
        <v>0</v>
      </c>
      <c r="P184" s="265"/>
      <c r="Q184" s="135"/>
      <c r="R184" s="45"/>
      <c r="S184" s="56"/>
      <c r="T184" s="64"/>
    </row>
    <row r="185" spans="1:20" x14ac:dyDescent="0.25">
      <c r="A185" s="3"/>
      <c r="B185" s="24" t="s">
        <v>177</v>
      </c>
      <c r="C185" s="124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  <c r="N185" s="124"/>
      <c r="O185" s="260">
        <f>SUM(F185:N185)</f>
        <v>0</v>
      </c>
      <c r="P185" s="265"/>
      <c r="Q185" s="135"/>
      <c r="R185" s="45"/>
      <c r="S185" s="56"/>
      <c r="T185" s="64"/>
    </row>
    <row r="186" spans="1:20" x14ac:dyDescent="0.25">
      <c r="A186" s="3"/>
      <c r="B186" s="24" t="s">
        <v>177</v>
      </c>
      <c r="C186" s="124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  <c r="N186" s="124"/>
      <c r="O186" s="260">
        <f>SUM(F186:N186)</f>
        <v>0</v>
      </c>
      <c r="P186" s="265"/>
      <c r="Q186" s="135"/>
      <c r="R186" s="45"/>
      <c r="S186" s="56"/>
      <c r="T186" s="64"/>
    </row>
    <row r="187" spans="1:20" x14ac:dyDescent="0.25">
      <c r="A187" s="3"/>
      <c r="B187" s="24" t="s">
        <v>177</v>
      </c>
      <c r="C187" s="124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  <c r="N187" s="124"/>
      <c r="O187" s="260">
        <f>SUM(F187:N187)</f>
        <v>0</v>
      </c>
      <c r="P187" s="265"/>
      <c r="Q187" s="135"/>
      <c r="R187" s="45"/>
      <c r="S187" s="56"/>
      <c r="T187" s="64"/>
    </row>
    <row r="188" spans="1:20" x14ac:dyDescent="0.25">
      <c r="A188" s="3"/>
      <c r="B188" s="24" t="s">
        <v>177</v>
      </c>
      <c r="C188" s="124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260">
        <f t="shared" ref="O188:O267" si="5">SUM(F188:N188)</f>
        <v>0</v>
      </c>
      <c r="P188" s="265"/>
      <c r="Q188" s="135"/>
      <c r="R188" s="45"/>
      <c r="S188" s="56"/>
      <c r="T188" s="64"/>
    </row>
    <row r="189" spans="1:20" x14ac:dyDescent="0.25">
      <c r="A189" s="3"/>
      <c r="B189" s="24" t="s">
        <v>177</v>
      </c>
      <c r="C189" s="124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260">
        <f t="shared" si="5"/>
        <v>0</v>
      </c>
      <c r="P189" s="265"/>
      <c r="Q189" s="135"/>
      <c r="R189" s="45"/>
      <c r="S189" s="56"/>
      <c r="T189" s="64"/>
    </row>
    <row r="190" spans="1:20" x14ac:dyDescent="0.25">
      <c r="A190" s="3"/>
      <c r="B190" s="24" t="s">
        <v>177</v>
      </c>
      <c r="C190" s="124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260">
        <f t="shared" si="5"/>
        <v>0</v>
      </c>
      <c r="P190" s="265"/>
      <c r="Q190" s="135"/>
      <c r="R190" s="45"/>
      <c r="S190" s="56"/>
      <c r="T190" s="64"/>
    </row>
    <row r="191" spans="1:20" x14ac:dyDescent="0.25">
      <c r="A191" s="3"/>
      <c r="B191" s="24" t="s">
        <v>177</v>
      </c>
      <c r="C191" s="124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  <c r="N191" s="124"/>
      <c r="O191" s="260">
        <f t="shared" si="5"/>
        <v>0</v>
      </c>
      <c r="P191" s="265"/>
      <c r="Q191" s="135"/>
      <c r="R191" s="45"/>
      <c r="S191" s="56"/>
      <c r="T191" s="64"/>
    </row>
    <row r="192" spans="1:20" x14ac:dyDescent="0.25">
      <c r="A192" s="3"/>
      <c r="B192" s="24" t="s">
        <v>177</v>
      </c>
      <c r="C192" s="124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260">
        <f t="shared" si="5"/>
        <v>0</v>
      </c>
      <c r="P192" s="265"/>
      <c r="Q192" s="135"/>
      <c r="R192" s="45"/>
      <c r="S192" s="56"/>
      <c r="T192" s="64"/>
    </row>
    <row r="193" spans="1:20" x14ac:dyDescent="0.25">
      <c r="A193" s="3"/>
      <c r="B193" s="24" t="s">
        <v>177</v>
      </c>
      <c r="C193" s="124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  <c r="N193" s="124"/>
      <c r="O193" s="260">
        <f t="shared" si="5"/>
        <v>0</v>
      </c>
      <c r="P193" s="265"/>
      <c r="Q193" s="135"/>
      <c r="R193" s="45"/>
      <c r="S193" s="56"/>
      <c r="T193" s="64"/>
    </row>
    <row r="194" spans="1:20" x14ac:dyDescent="0.25">
      <c r="A194" s="3"/>
      <c r="B194" s="24" t="s">
        <v>177</v>
      </c>
      <c r="C194" s="124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260">
        <f t="shared" si="5"/>
        <v>0</v>
      </c>
      <c r="P194" s="265"/>
      <c r="Q194" s="135"/>
      <c r="R194" s="45"/>
      <c r="S194" s="56"/>
      <c r="T194" s="64"/>
    </row>
    <row r="195" spans="1:20" x14ac:dyDescent="0.25">
      <c r="A195" s="3"/>
      <c r="B195" s="24" t="s">
        <v>177</v>
      </c>
      <c r="C195" s="124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  <c r="N195" s="124"/>
      <c r="O195" s="260">
        <f t="shared" si="5"/>
        <v>0</v>
      </c>
      <c r="P195" s="265"/>
      <c r="Q195" s="135"/>
      <c r="R195" s="45"/>
      <c r="S195" s="56"/>
      <c r="T195" s="64"/>
    </row>
    <row r="196" spans="1:20" x14ac:dyDescent="0.25">
      <c r="A196" s="3"/>
      <c r="B196" s="24" t="s">
        <v>177</v>
      </c>
      <c r="C196" s="125" t="s">
        <v>37</v>
      </c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  <c r="N196" s="124"/>
      <c r="O196" s="260">
        <f t="shared" si="5"/>
        <v>0</v>
      </c>
      <c r="P196" s="265"/>
      <c r="Q196" s="135"/>
      <c r="R196" s="45"/>
      <c r="S196" s="56"/>
      <c r="T196" s="64"/>
    </row>
    <row r="197" spans="1:20" x14ac:dyDescent="0.25">
      <c r="A197" s="3"/>
      <c r="B197" s="24" t="s">
        <v>177</v>
      </c>
      <c r="C197" s="126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  <c r="N197" s="124"/>
      <c r="O197" s="260">
        <f t="shared" si="5"/>
        <v>0</v>
      </c>
      <c r="P197" s="265"/>
      <c r="Q197" s="135"/>
      <c r="R197" s="45"/>
      <c r="S197" s="56"/>
      <c r="T197" s="64"/>
    </row>
    <row r="198" spans="1:20" x14ac:dyDescent="0.25">
      <c r="A198" s="3"/>
      <c r="B198" s="408" t="s">
        <v>178</v>
      </c>
      <c r="C198" s="408"/>
      <c r="D198" s="408"/>
      <c r="E198" s="408"/>
      <c r="F198" s="408"/>
      <c r="G198" s="408"/>
      <c r="H198" s="408"/>
      <c r="I198" s="408"/>
      <c r="J198" s="408"/>
      <c r="K198" s="408"/>
      <c r="L198" s="408"/>
      <c r="M198" s="408"/>
      <c r="N198" s="408"/>
      <c r="O198" s="408"/>
      <c r="P198" s="137">
        <f>SUM(O200:O214)</f>
        <v>0</v>
      </c>
      <c r="Q198" s="133">
        <f>SUM(Q200:Q214)</f>
        <v>0</v>
      </c>
      <c r="R198" s="45"/>
      <c r="S198" s="56"/>
      <c r="T198" s="64"/>
    </row>
    <row r="199" spans="1:20" x14ac:dyDescent="0.25">
      <c r="A199" s="3"/>
      <c r="B199" s="257" t="s">
        <v>0</v>
      </c>
      <c r="C199" s="258" t="s">
        <v>1</v>
      </c>
      <c r="D199" s="258" t="s">
        <v>2</v>
      </c>
      <c r="E199" s="258" t="s">
        <v>28</v>
      </c>
      <c r="F199" s="258" t="s">
        <v>3</v>
      </c>
      <c r="G199" s="258" t="s">
        <v>4</v>
      </c>
      <c r="H199" s="258" t="s">
        <v>5</v>
      </c>
      <c r="I199" s="258" t="s">
        <v>6</v>
      </c>
      <c r="J199" s="258" t="s">
        <v>7</v>
      </c>
      <c r="K199" s="258" t="s">
        <v>8</v>
      </c>
      <c r="L199" s="258" t="s">
        <v>9</v>
      </c>
      <c r="M199" s="258" t="s">
        <v>10</v>
      </c>
      <c r="N199" s="258" t="s">
        <v>11</v>
      </c>
      <c r="O199" s="258" t="s">
        <v>12</v>
      </c>
      <c r="P199" s="259" t="s">
        <v>22</v>
      </c>
      <c r="Q199" s="134" t="s">
        <v>37</v>
      </c>
      <c r="R199" s="45"/>
      <c r="S199" s="56"/>
      <c r="T199" s="64"/>
    </row>
    <row r="200" spans="1:20" x14ac:dyDescent="0.25">
      <c r="A200" s="3"/>
      <c r="B200" s="24" t="s">
        <v>178</v>
      </c>
      <c r="C200" s="124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  <c r="N200" s="124"/>
      <c r="O200" s="260">
        <f t="shared" si="5"/>
        <v>0</v>
      </c>
      <c r="P200" s="265"/>
      <c r="Q200" s="135"/>
      <c r="R200" s="45"/>
      <c r="S200" s="56"/>
      <c r="T200" s="64"/>
    </row>
    <row r="201" spans="1:20" x14ac:dyDescent="0.25">
      <c r="A201" s="3"/>
      <c r="B201" s="24" t="s">
        <v>178</v>
      </c>
      <c r="C201" s="124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  <c r="N201" s="124"/>
      <c r="O201" s="260">
        <f t="shared" si="5"/>
        <v>0</v>
      </c>
      <c r="P201" s="265"/>
      <c r="Q201" s="135"/>
      <c r="R201" s="45"/>
      <c r="S201" s="56"/>
      <c r="T201" s="64"/>
    </row>
    <row r="202" spans="1:20" x14ac:dyDescent="0.25">
      <c r="A202" s="3"/>
      <c r="B202" s="24" t="s">
        <v>178</v>
      </c>
      <c r="C202" s="124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  <c r="N202" s="124"/>
      <c r="O202" s="260">
        <f t="shared" si="5"/>
        <v>0</v>
      </c>
      <c r="P202" s="265"/>
      <c r="Q202" s="135"/>
      <c r="R202" s="45"/>
      <c r="S202" s="56"/>
      <c r="T202" s="64"/>
    </row>
    <row r="203" spans="1:20" x14ac:dyDescent="0.25">
      <c r="A203" s="3"/>
      <c r="B203" s="24" t="s">
        <v>178</v>
      </c>
      <c r="C203" s="124"/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  <c r="N203" s="124"/>
      <c r="O203" s="260">
        <f t="shared" si="5"/>
        <v>0</v>
      </c>
      <c r="P203" s="265"/>
      <c r="Q203" s="135"/>
      <c r="R203" s="45"/>
      <c r="S203" s="56"/>
      <c r="T203" s="64"/>
    </row>
    <row r="204" spans="1:20" x14ac:dyDescent="0.25">
      <c r="A204" s="3"/>
      <c r="B204" s="24" t="s">
        <v>178</v>
      </c>
      <c r="C204" s="124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  <c r="N204" s="124"/>
      <c r="O204" s="260">
        <f t="shared" si="5"/>
        <v>0</v>
      </c>
      <c r="P204" s="265"/>
      <c r="Q204" s="135"/>
      <c r="R204" s="45"/>
      <c r="S204" s="56"/>
      <c r="T204" s="64"/>
    </row>
    <row r="205" spans="1:20" x14ac:dyDescent="0.25">
      <c r="A205" s="3"/>
      <c r="B205" s="24" t="s">
        <v>178</v>
      </c>
      <c r="C205" s="124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260">
        <f t="shared" si="5"/>
        <v>0</v>
      </c>
      <c r="P205" s="265"/>
      <c r="Q205" s="135"/>
      <c r="R205" s="45"/>
      <c r="S205" s="56"/>
      <c r="T205" s="64"/>
    </row>
    <row r="206" spans="1:20" x14ac:dyDescent="0.25">
      <c r="A206" s="3"/>
      <c r="B206" s="24" t="s">
        <v>178</v>
      </c>
      <c r="C206" s="124"/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124"/>
      <c r="O206" s="260">
        <f t="shared" si="5"/>
        <v>0</v>
      </c>
      <c r="P206" s="265"/>
      <c r="Q206" s="135"/>
      <c r="R206" s="45"/>
      <c r="S206" s="56"/>
      <c r="T206" s="64"/>
    </row>
    <row r="207" spans="1:20" x14ac:dyDescent="0.25">
      <c r="A207" s="3"/>
      <c r="B207" s="24" t="s">
        <v>178</v>
      </c>
      <c r="C207" s="124"/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124"/>
      <c r="O207" s="260">
        <f t="shared" si="5"/>
        <v>0</v>
      </c>
      <c r="P207" s="265"/>
      <c r="Q207" s="135"/>
      <c r="R207" s="45"/>
      <c r="S207" s="56"/>
      <c r="T207" s="64"/>
    </row>
    <row r="208" spans="1:20" x14ac:dyDescent="0.25">
      <c r="A208" s="3"/>
      <c r="B208" s="24" t="s">
        <v>178</v>
      </c>
      <c r="C208" s="124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124"/>
      <c r="O208" s="260">
        <f t="shared" si="5"/>
        <v>0</v>
      </c>
      <c r="P208" s="265"/>
      <c r="Q208" s="135"/>
      <c r="R208" s="45"/>
      <c r="S208" s="56"/>
      <c r="T208" s="64"/>
    </row>
    <row r="209" spans="1:20" x14ac:dyDescent="0.25">
      <c r="A209" s="3"/>
      <c r="B209" s="24" t="s">
        <v>178</v>
      </c>
      <c r="C209" s="124"/>
      <c r="D209" s="124"/>
      <c r="E209" s="124"/>
      <c r="F209" s="124"/>
      <c r="G209" s="124"/>
      <c r="H209" s="124"/>
      <c r="I209" s="124"/>
      <c r="J209" s="124"/>
      <c r="K209" s="124"/>
      <c r="L209" s="124"/>
      <c r="M209" s="124"/>
      <c r="N209" s="124"/>
      <c r="O209" s="260">
        <f t="shared" si="5"/>
        <v>0</v>
      </c>
      <c r="P209" s="265"/>
      <c r="Q209" s="135"/>
      <c r="R209" s="45"/>
      <c r="S209" s="56"/>
      <c r="T209" s="64"/>
    </row>
    <row r="210" spans="1:20" x14ac:dyDescent="0.25">
      <c r="A210" s="3"/>
      <c r="B210" s="24" t="s">
        <v>178</v>
      </c>
      <c r="C210" s="124"/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124"/>
      <c r="O210" s="260">
        <f t="shared" si="5"/>
        <v>0</v>
      </c>
      <c r="P210" s="265"/>
      <c r="Q210" s="135"/>
      <c r="R210" s="45"/>
      <c r="S210" s="56"/>
      <c r="T210" s="64"/>
    </row>
    <row r="211" spans="1:20" x14ac:dyDescent="0.25">
      <c r="A211" s="3"/>
      <c r="B211" s="24" t="s">
        <v>178</v>
      </c>
      <c r="C211" s="124"/>
      <c r="D211" s="124"/>
      <c r="E211" s="124"/>
      <c r="F211" s="124"/>
      <c r="G211" s="124"/>
      <c r="H211" s="124"/>
      <c r="I211" s="124"/>
      <c r="J211" s="124"/>
      <c r="K211" s="124"/>
      <c r="L211" s="124"/>
      <c r="M211" s="124"/>
      <c r="N211" s="124"/>
      <c r="O211" s="260">
        <f>SUM(F211:N211)</f>
        <v>0</v>
      </c>
      <c r="P211" s="265"/>
      <c r="Q211" s="135"/>
      <c r="R211" s="45"/>
      <c r="S211" s="56"/>
      <c r="T211" s="64"/>
    </row>
    <row r="212" spans="1:20" x14ac:dyDescent="0.25">
      <c r="A212" s="3"/>
      <c r="B212" s="24" t="s">
        <v>178</v>
      </c>
      <c r="C212" s="124"/>
      <c r="D212" s="124"/>
      <c r="E212" s="124"/>
      <c r="F212" s="124"/>
      <c r="G212" s="124"/>
      <c r="H212" s="124"/>
      <c r="I212" s="124"/>
      <c r="J212" s="124"/>
      <c r="K212" s="124"/>
      <c r="L212" s="124"/>
      <c r="M212" s="124"/>
      <c r="N212" s="124"/>
      <c r="O212" s="260">
        <f>SUM(F212:N212)</f>
        <v>0</v>
      </c>
      <c r="P212" s="265"/>
      <c r="Q212" s="135"/>
      <c r="R212" s="45"/>
      <c r="S212" s="56"/>
      <c r="T212" s="64"/>
    </row>
    <row r="213" spans="1:20" x14ac:dyDescent="0.25">
      <c r="A213" s="3"/>
      <c r="B213" s="24" t="s">
        <v>178</v>
      </c>
      <c r="C213" s="125" t="s">
        <v>37</v>
      </c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260">
        <f>SUM(F213:N213)</f>
        <v>0</v>
      </c>
      <c r="P213" s="265"/>
      <c r="Q213" s="135"/>
      <c r="R213" s="45"/>
      <c r="S213" s="56"/>
      <c r="T213" s="64"/>
    </row>
    <row r="214" spans="1:20" x14ac:dyDescent="0.25">
      <c r="A214" s="3"/>
      <c r="B214" s="24" t="s">
        <v>178</v>
      </c>
      <c r="C214" s="126"/>
      <c r="D214" s="124"/>
      <c r="E214" s="124"/>
      <c r="F214" s="124"/>
      <c r="G214" s="124"/>
      <c r="H214" s="124"/>
      <c r="I214" s="124"/>
      <c r="J214" s="124"/>
      <c r="K214" s="124"/>
      <c r="L214" s="124"/>
      <c r="M214" s="124"/>
      <c r="N214" s="124"/>
      <c r="O214" s="260">
        <f t="shared" si="5"/>
        <v>0</v>
      </c>
      <c r="P214" s="265"/>
      <c r="Q214" s="135"/>
      <c r="R214" s="45"/>
      <c r="S214" s="56"/>
      <c r="T214" s="64"/>
    </row>
    <row r="215" spans="1:20" x14ac:dyDescent="0.25">
      <c r="A215" s="3"/>
      <c r="B215" s="408" t="s">
        <v>179</v>
      </c>
      <c r="C215" s="408"/>
      <c r="D215" s="408"/>
      <c r="E215" s="408"/>
      <c r="F215" s="408"/>
      <c r="G215" s="408"/>
      <c r="H215" s="408"/>
      <c r="I215" s="408"/>
      <c r="J215" s="408"/>
      <c r="K215" s="408"/>
      <c r="L215" s="408"/>
      <c r="M215" s="408"/>
      <c r="N215" s="408"/>
      <c r="O215" s="408"/>
      <c r="P215" s="137">
        <f>SUM(O217:O232)</f>
        <v>0</v>
      </c>
      <c r="Q215" s="133">
        <f>SUM(Q217:Q232)</f>
        <v>0</v>
      </c>
      <c r="R215" s="45"/>
      <c r="S215" s="56"/>
      <c r="T215" s="64"/>
    </row>
    <row r="216" spans="1:20" x14ac:dyDescent="0.25">
      <c r="A216" s="3"/>
      <c r="B216" s="257" t="s">
        <v>0</v>
      </c>
      <c r="C216" s="258" t="s">
        <v>1</v>
      </c>
      <c r="D216" s="258" t="s">
        <v>2</v>
      </c>
      <c r="E216" s="258" t="s">
        <v>28</v>
      </c>
      <c r="F216" s="258" t="s">
        <v>3</v>
      </c>
      <c r="G216" s="258" t="s">
        <v>4</v>
      </c>
      <c r="H216" s="258" t="s">
        <v>5</v>
      </c>
      <c r="I216" s="258" t="s">
        <v>6</v>
      </c>
      <c r="J216" s="258" t="s">
        <v>7</v>
      </c>
      <c r="K216" s="258" t="s">
        <v>8</v>
      </c>
      <c r="L216" s="258" t="s">
        <v>9</v>
      </c>
      <c r="M216" s="258" t="s">
        <v>10</v>
      </c>
      <c r="N216" s="258" t="s">
        <v>11</v>
      </c>
      <c r="O216" s="258" t="s">
        <v>12</v>
      </c>
      <c r="P216" s="259" t="s">
        <v>22</v>
      </c>
      <c r="Q216" s="134" t="s">
        <v>37</v>
      </c>
      <c r="R216" s="45"/>
      <c r="S216" s="56"/>
      <c r="T216" s="64"/>
    </row>
    <row r="217" spans="1:20" x14ac:dyDescent="0.25">
      <c r="A217" s="3"/>
      <c r="B217" s="24" t="s">
        <v>179</v>
      </c>
      <c r="C217" s="124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  <c r="N217" s="124"/>
      <c r="O217" s="260">
        <f t="shared" si="5"/>
        <v>0</v>
      </c>
      <c r="P217" s="265"/>
      <c r="Q217" s="135"/>
      <c r="R217" s="45"/>
      <c r="S217" s="56"/>
      <c r="T217" s="64"/>
    </row>
    <row r="218" spans="1:20" x14ac:dyDescent="0.25">
      <c r="A218" s="3"/>
      <c r="B218" s="24" t="s">
        <v>179</v>
      </c>
      <c r="C218" s="124"/>
      <c r="D218" s="124"/>
      <c r="E218" s="124"/>
      <c r="F218" s="124"/>
      <c r="G218" s="124"/>
      <c r="H218" s="124"/>
      <c r="I218" s="124"/>
      <c r="J218" s="124"/>
      <c r="K218" s="124"/>
      <c r="L218" s="124"/>
      <c r="M218" s="124"/>
      <c r="N218" s="124"/>
      <c r="O218" s="260">
        <f t="shared" si="5"/>
        <v>0</v>
      </c>
      <c r="P218" s="265"/>
      <c r="Q218" s="135"/>
      <c r="R218" s="45"/>
      <c r="S218" s="56"/>
      <c r="T218" s="64"/>
    </row>
    <row r="219" spans="1:20" x14ac:dyDescent="0.25">
      <c r="A219" s="3"/>
      <c r="B219" s="24" t="s">
        <v>179</v>
      </c>
      <c r="C219" s="124"/>
      <c r="D219" s="124"/>
      <c r="E219" s="124"/>
      <c r="F219" s="124"/>
      <c r="G219" s="124"/>
      <c r="H219" s="124"/>
      <c r="I219" s="124"/>
      <c r="J219" s="124"/>
      <c r="K219" s="124"/>
      <c r="L219" s="124"/>
      <c r="M219" s="124"/>
      <c r="N219" s="124"/>
      <c r="O219" s="260">
        <f t="shared" si="5"/>
        <v>0</v>
      </c>
      <c r="P219" s="265"/>
      <c r="Q219" s="135"/>
      <c r="R219" s="45"/>
      <c r="S219" s="56"/>
      <c r="T219" s="64"/>
    </row>
    <row r="220" spans="1:20" x14ac:dyDescent="0.25">
      <c r="A220" s="3"/>
      <c r="B220" s="24" t="s">
        <v>179</v>
      </c>
      <c r="C220" s="124"/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  <c r="N220" s="124"/>
      <c r="O220" s="260">
        <f t="shared" si="5"/>
        <v>0</v>
      </c>
      <c r="P220" s="265"/>
      <c r="Q220" s="135"/>
      <c r="R220" s="45"/>
      <c r="S220" s="56"/>
      <c r="T220" s="64"/>
    </row>
    <row r="221" spans="1:20" x14ac:dyDescent="0.25">
      <c r="A221" s="3"/>
      <c r="B221" s="24" t="s">
        <v>179</v>
      </c>
      <c r="C221" s="124"/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  <c r="N221" s="124"/>
      <c r="O221" s="260">
        <f t="shared" si="5"/>
        <v>0</v>
      </c>
      <c r="P221" s="265"/>
      <c r="Q221" s="135"/>
      <c r="R221" s="45"/>
      <c r="S221" s="56"/>
      <c r="T221" s="64"/>
    </row>
    <row r="222" spans="1:20" x14ac:dyDescent="0.25">
      <c r="A222" s="3"/>
      <c r="B222" s="24" t="s">
        <v>179</v>
      </c>
      <c r="C222" s="124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  <c r="N222" s="124"/>
      <c r="O222" s="260">
        <f t="shared" si="5"/>
        <v>0</v>
      </c>
      <c r="P222" s="265"/>
      <c r="Q222" s="135"/>
      <c r="R222" s="45"/>
      <c r="S222" s="56"/>
      <c r="T222" s="64"/>
    </row>
    <row r="223" spans="1:20" x14ac:dyDescent="0.25">
      <c r="A223" s="3"/>
      <c r="B223" s="24" t="s">
        <v>179</v>
      </c>
      <c r="C223" s="124"/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  <c r="N223" s="124"/>
      <c r="O223" s="260">
        <f t="shared" si="5"/>
        <v>0</v>
      </c>
      <c r="P223" s="265"/>
      <c r="Q223" s="135"/>
      <c r="R223" s="45"/>
      <c r="S223" s="56"/>
      <c r="T223" s="64"/>
    </row>
    <row r="224" spans="1:20" x14ac:dyDescent="0.25">
      <c r="A224" s="3"/>
      <c r="B224" s="24" t="s">
        <v>179</v>
      </c>
      <c r="C224" s="124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  <c r="N224" s="124"/>
      <c r="O224" s="260">
        <f t="shared" si="5"/>
        <v>0</v>
      </c>
      <c r="P224" s="265"/>
      <c r="Q224" s="135"/>
      <c r="R224" s="45"/>
      <c r="S224" s="56"/>
      <c r="T224" s="64"/>
    </row>
    <row r="225" spans="1:20" x14ac:dyDescent="0.25">
      <c r="A225" s="3"/>
      <c r="B225" s="24" t="s">
        <v>179</v>
      </c>
      <c r="C225" s="124"/>
      <c r="D225" s="124"/>
      <c r="E225" s="124"/>
      <c r="F225" s="124"/>
      <c r="G225" s="124"/>
      <c r="H225" s="124"/>
      <c r="I225" s="124"/>
      <c r="J225" s="124"/>
      <c r="K225" s="124"/>
      <c r="L225" s="124"/>
      <c r="M225" s="124"/>
      <c r="N225" s="124"/>
      <c r="O225" s="260">
        <f t="shared" si="5"/>
        <v>0</v>
      </c>
      <c r="P225" s="265"/>
      <c r="Q225" s="135"/>
      <c r="R225" s="45"/>
      <c r="S225" s="56"/>
      <c r="T225" s="64"/>
    </row>
    <row r="226" spans="1:20" x14ac:dyDescent="0.25">
      <c r="A226" s="3"/>
      <c r="B226" s="24" t="s">
        <v>179</v>
      </c>
      <c r="C226" s="124"/>
      <c r="D226" s="124"/>
      <c r="E226" s="124"/>
      <c r="F226" s="124"/>
      <c r="G226" s="124"/>
      <c r="H226" s="124"/>
      <c r="I226" s="124"/>
      <c r="J226" s="124"/>
      <c r="K226" s="124"/>
      <c r="L226" s="124"/>
      <c r="M226" s="124"/>
      <c r="N226" s="124"/>
      <c r="O226" s="260">
        <f t="shared" si="5"/>
        <v>0</v>
      </c>
      <c r="P226" s="265"/>
      <c r="Q226" s="135"/>
      <c r="R226" s="45"/>
      <c r="S226" s="56"/>
      <c r="T226" s="64"/>
    </row>
    <row r="227" spans="1:20" x14ac:dyDescent="0.25">
      <c r="A227" s="3"/>
      <c r="B227" s="24" t="s">
        <v>179</v>
      </c>
      <c r="C227" s="124"/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  <c r="N227" s="124"/>
      <c r="O227" s="260">
        <f t="shared" si="5"/>
        <v>0</v>
      </c>
      <c r="P227" s="265"/>
      <c r="Q227" s="135"/>
      <c r="R227" s="45"/>
      <c r="S227" s="56"/>
      <c r="T227" s="64"/>
    </row>
    <row r="228" spans="1:20" x14ac:dyDescent="0.25">
      <c r="A228" s="3"/>
      <c r="B228" s="24" t="s">
        <v>179</v>
      </c>
      <c r="C228" s="124"/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  <c r="N228" s="124"/>
      <c r="O228" s="260">
        <f t="shared" si="5"/>
        <v>0</v>
      </c>
      <c r="P228" s="265"/>
      <c r="Q228" s="135"/>
      <c r="R228" s="45"/>
      <c r="S228" s="56"/>
      <c r="T228" s="64"/>
    </row>
    <row r="229" spans="1:20" x14ac:dyDescent="0.25">
      <c r="A229" s="3"/>
      <c r="B229" s="24" t="s">
        <v>179</v>
      </c>
      <c r="C229" s="124"/>
      <c r="D229" s="124"/>
      <c r="E229" s="124"/>
      <c r="F229" s="124"/>
      <c r="G229" s="124"/>
      <c r="H229" s="124"/>
      <c r="I229" s="124"/>
      <c r="J229" s="124"/>
      <c r="K229" s="124"/>
      <c r="L229" s="124"/>
      <c r="M229" s="124"/>
      <c r="N229" s="124"/>
      <c r="O229" s="260">
        <f t="shared" si="5"/>
        <v>0</v>
      </c>
      <c r="P229" s="265"/>
      <c r="Q229" s="135"/>
      <c r="R229" s="45"/>
      <c r="S229" s="56"/>
      <c r="T229" s="64"/>
    </row>
    <row r="230" spans="1:20" x14ac:dyDescent="0.25">
      <c r="A230" s="3"/>
      <c r="B230" s="24" t="s">
        <v>179</v>
      </c>
      <c r="C230" s="124"/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  <c r="N230" s="124"/>
      <c r="O230" s="260">
        <f t="shared" si="5"/>
        <v>0</v>
      </c>
      <c r="P230" s="265"/>
      <c r="Q230" s="135"/>
      <c r="R230" s="45"/>
      <c r="S230" s="56"/>
      <c r="T230" s="64"/>
    </row>
    <row r="231" spans="1:20" x14ac:dyDescent="0.25">
      <c r="A231" s="3"/>
      <c r="B231" s="24" t="s">
        <v>179</v>
      </c>
      <c r="C231" s="125" t="s">
        <v>37</v>
      </c>
      <c r="D231" s="124"/>
      <c r="E231" s="124"/>
      <c r="F231" s="124"/>
      <c r="G231" s="124"/>
      <c r="H231" s="124"/>
      <c r="I231" s="124"/>
      <c r="J231" s="124"/>
      <c r="K231" s="124"/>
      <c r="L231" s="124"/>
      <c r="M231" s="124"/>
      <c r="N231" s="124"/>
      <c r="O231" s="260">
        <f t="shared" si="5"/>
        <v>0</v>
      </c>
      <c r="P231" s="265"/>
      <c r="Q231" s="135"/>
      <c r="R231" s="45"/>
      <c r="S231" s="56"/>
      <c r="T231" s="64"/>
    </row>
    <row r="232" spans="1:20" x14ac:dyDescent="0.25">
      <c r="A232" s="3"/>
      <c r="B232" s="24" t="s">
        <v>179</v>
      </c>
      <c r="C232" s="126"/>
      <c r="D232" s="124"/>
      <c r="E232" s="124"/>
      <c r="F232" s="124"/>
      <c r="G232" s="124"/>
      <c r="H232" s="124"/>
      <c r="I232" s="124"/>
      <c r="J232" s="124"/>
      <c r="K232" s="124"/>
      <c r="L232" s="124"/>
      <c r="M232" s="124"/>
      <c r="N232" s="124"/>
      <c r="O232" s="260">
        <f t="shared" si="5"/>
        <v>0</v>
      </c>
      <c r="P232" s="265"/>
      <c r="Q232" s="135"/>
      <c r="R232" s="45"/>
      <c r="S232" s="56"/>
      <c r="T232" s="64"/>
    </row>
    <row r="233" spans="1:20" x14ac:dyDescent="0.25">
      <c r="A233" s="3"/>
      <c r="B233" s="408" t="s">
        <v>180</v>
      </c>
      <c r="C233" s="408"/>
      <c r="D233" s="408"/>
      <c r="E233" s="408"/>
      <c r="F233" s="408"/>
      <c r="G233" s="408"/>
      <c r="H233" s="408"/>
      <c r="I233" s="408"/>
      <c r="J233" s="408"/>
      <c r="K233" s="408"/>
      <c r="L233" s="408"/>
      <c r="M233" s="408"/>
      <c r="N233" s="408"/>
      <c r="O233" s="408"/>
      <c r="P233" s="137">
        <f>SUM(O235:O253)</f>
        <v>0</v>
      </c>
      <c r="Q233" s="133">
        <f>SUM(Q235:Q253)</f>
        <v>0</v>
      </c>
      <c r="R233" s="45"/>
      <c r="S233" s="56"/>
      <c r="T233" s="64"/>
    </row>
    <row r="234" spans="1:20" x14ac:dyDescent="0.25">
      <c r="A234" s="3"/>
      <c r="B234" s="257" t="s">
        <v>0</v>
      </c>
      <c r="C234" s="258" t="s">
        <v>1</v>
      </c>
      <c r="D234" s="258" t="s">
        <v>2</v>
      </c>
      <c r="E234" s="258" t="s">
        <v>28</v>
      </c>
      <c r="F234" s="258" t="s">
        <v>3</v>
      </c>
      <c r="G234" s="258" t="s">
        <v>4</v>
      </c>
      <c r="H234" s="258" t="s">
        <v>5</v>
      </c>
      <c r="I234" s="258" t="s">
        <v>6</v>
      </c>
      <c r="J234" s="258" t="s">
        <v>7</v>
      </c>
      <c r="K234" s="258" t="s">
        <v>8</v>
      </c>
      <c r="L234" s="258" t="s">
        <v>9</v>
      </c>
      <c r="M234" s="258" t="s">
        <v>10</v>
      </c>
      <c r="N234" s="258" t="s">
        <v>11</v>
      </c>
      <c r="O234" s="258" t="s">
        <v>12</v>
      </c>
      <c r="P234" s="259" t="s">
        <v>22</v>
      </c>
      <c r="Q234" s="134" t="s">
        <v>37</v>
      </c>
      <c r="R234" s="45"/>
      <c r="S234" s="56"/>
      <c r="T234" s="64"/>
    </row>
    <row r="235" spans="1:20" x14ac:dyDescent="0.25">
      <c r="A235" s="3"/>
      <c r="B235" s="24" t="s">
        <v>180</v>
      </c>
      <c r="C235" s="124"/>
      <c r="D235" s="124"/>
      <c r="E235" s="124"/>
      <c r="F235" s="124"/>
      <c r="G235" s="124"/>
      <c r="H235" s="124"/>
      <c r="I235" s="124"/>
      <c r="J235" s="124"/>
      <c r="K235" s="124"/>
      <c r="L235" s="124"/>
      <c r="M235" s="124"/>
      <c r="N235" s="124"/>
      <c r="O235" s="260">
        <f t="shared" si="5"/>
        <v>0</v>
      </c>
      <c r="P235" s="265"/>
      <c r="Q235" s="135"/>
      <c r="R235" s="45"/>
      <c r="S235" s="56"/>
      <c r="T235" s="64"/>
    </row>
    <row r="236" spans="1:20" x14ac:dyDescent="0.25">
      <c r="A236" s="3"/>
      <c r="B236" s="24" t="s">
        <v>180</v>
      </c>
      <c r="C236" s="124"/>
      <c r="D236" s="124"/>
      <c r="E236" s="124"/>
      <c r="F236" s="124"/>
      <c r="G236" s="124"/>
      <c r="H236" s="124"/>
      <c r="I236" s="124"/>
      <c r="J236" s="124"/>
      <c r="K236" s="124"/>
      <c r="L236" s="124"/>
      <c r="M236" s="124"/>
      <c r="N236" s="124"/>
      <c r="O236" s="260">
        <f t="shared" si="5"/>
        <v>0</v>
      </c>
      <c r="P236" s="265"/>
      <c r="Q236" s="135"/>
      <c r="R236" s="45"/>
      <c r="S236" s="56"/>
      <c r="T236" s="64"/>
    </row>
    <row r="237" spans="1:20" x14ac:dyDescent="0.25">
      <c r="A237" s="3"/>
      <c r="B237" s="24" t="s">
        <v>180</v>
      </c>
      <c r="C237" s="124"/>
      <c r="D237" s="124"/>
      <c r="E237" s="124"/>
      <c r="F237" s="124"/>
      <c r="G237" s="124"/>
      <c r="H237" s="124"/>
      <c r="I237" s="124"/>
      <c r="J237" s="124"/>
      <c r="K237" s="124"/>
      <c r="L237" s="124"/>
      <c r="M237" s="124"/>
      <c r="N237" s="124"/>
      <c r="O237" s="260">
        <f t="shared" si="5"/>
        <v>0</v>
      </c>
      <c r="P237" s="265"/>
      <c r="Q237" s="135"/>
      <c r="R237" s="45"/>
      <c r="S237" s="56"/>
      <c r="T237" s="64"/>
    </row>
    <row r="238" spans="1:20" x14ac:dyDescent="0.25">
      <c r="A238" s="3"/>
      <c r="B238" s="24" t="s">
        <v>180</v>
      </c>
      <c r="C238" s="124"/>
      <c r="D238" s="124"/>
      <c r="E238" s="124"/>
      <c r="F238" s="124"/>
      <c r="G238" s="124"/>
      <c r="H238" s="124"/>
      <c r="I238" s="124"/>
      <c r="J238" s="124"/>
      <c r="K238" s="124"/>
      <c r="L238" s="124"/>
      <c r="M238" s="124"/>
      <c r="N238" s="124"/>
      <c r="O238" s="260">
        <f t="shared" si="5"/>
        <v>0</v>
      </c>
      <c r="P238" s="265"/>
      <c r="Q238" s="135"/>
      <c r="R238" s="45"/>
      <c r="S238" s="56"/>
      <c r="T238" s="64"/>
    </row>
    <row r="239" spans="1:20" x14ac:dyDescent="0.25">
      <c r="A239" s="3"/>
      <c r="B239" s="24" t="s">
        <v>180</v>
      </c>
      <c r="C239" s="124"/>
      <c r="D239" s="124"/>
      <c r="E239" s="124"/>
      <c r="F239" s="124"/>
      <c r="G239" s="124"/>
      <c r="H239" s="124"/>
      <c r="I239" s="124"/>
      <c r="J239" s="124"/>
      <c r="K239" s="124"/>
      <c r="L239" s="124"/>
      <c r="M239" s="124"/>
      <c r="N239" s="124"/>
      <c r="O239" s="260">
        <f t="shared" si="5"/>
        <v>0</v>
      </c>
      <c r="P239" s="265"/>
      <c r="Q239" s="135"/>
      <c r="R239" s="45"/>
      <c r="S239" s="56"/>
      <c r="T239" s="64"/>
    </row>
    <row r="240" spans="1:20" x14ac:dyDescent="0.25">
      <c r="A240" s="3"/>
      <c r="B240" s="24" t="s">
        <v>180</v>
      </c>
      <c r="C240" s="124"/>
      <c r="D240" s="124"/>
      <c r="E240" s="124"/>
      <c r="F240" s="124"/>
      <c r="G240" s="124"/>
      <c r="H240" s="124"/>
      <c r="I240" s="124"/>
      <c r="J240" s="124"/>
      <c r="K240" s="124"/>
      <c r="L240" s="124"/>
      <c r="M240" s="124"/>
      <c r="N240" s="124"/>
      <c r="O240" s="260">
        <f t="shared" si="5"/>
        <v>0</v>
      </c>
      <c r="P240" s="265"/>
      <c r="Q240" s="135"/>
      <c r="R240" s="45"/>
      <c r="S240" s="56"/>
      <c r="T240" s="64"/>
    </row>
    <row r="241" spans="1:20" x14ac:dyDescent="0.25">
      <c r="A241" s="3"/>
      <c r="B241" s="24" t="s">
        <v>180</v>
      </c>
      <c r="C241" s="124"/>
      <c r="D241" s="124"/>
      <c r="E241" s="124"/>
      <c r="F241" s="124"/>
      <c r="G241" s="124"/>
      <c r="H241" s="124"/>
      <c r="I241" s="124"/>
      <c r="J241" s="124"/>
      <c r="K241" s="124"/>
      <c r="L241" s="124"/>
      <c r="M241" s="124"/>
      <c r="N241" s="124"/>
      <c r="O241" s="260">
        <f t="shared" si="5"/>
        <v>0</v>
      </c>
      <c r="P241" s="265"/>
      <c r="Q241" s="135"/>
      <c r="R241" s="45"/>
      <c r="S241" s="56"/>
      <c r="T241" s="64"/>
    </row>
    <row r="242" spans="1:20" x14ac:dyDescent="0.25">
      <c r="A242" s="3"/>
      <c r="B242" s="24" t="s">
        <v>180</v>
      </c>
      <c r="C242" s="124"/>
      <c r="D242" s="124"/>
      <c r="E242" s="124"/>
      <c r="F242" s="124"/>
      <c r="G242" s="124"/>
      <c r="H242" s="124"/>
      <c r="I242" s="124"/>
      <c r="J242" s="124"/>
      <c r="K242" s="124"/>
      <c r="L242" s="124"/>
      <c r="M242" s="124"/>
      <c r="N242" s="124"/>
      <c r="O242" s="260">
        <f t="shared" si="5"/>
        <v>0</v>
      </c>
      <c r="P242" s="265"/>
      <c r="Q242" s="135"/>
      <c r="R242" s="45"/>
      <c r="S242" s="56"/>
      <c r="T242" s="64"/>
    </row>
    <row r="243" spans="1:20" x14ac:dyDescent="0.25">
      <c r="A243" s="3"/>
      <c r="B243" s="24" t="s">
        <v>180</v>
      </c>
      <c r="C243" s="124"/>
      <c r="D243" s="124"/>
      <c r="E243" s="124"/>
      <c r="F243" s="124"/>
      <c r="G243" s="124"/>
      <c r="H243" s="124"/>
      <c r="I243" s="124"/>
      <c r="J243" s="124"/>
      <c r="K243" s="124"/>
      <c r="L243" s="124"/>
      <c r="M243" s="124"/>
      <c r="N243" s="124"/>
      <c r="O243" s="260">
        <f t="shared" si="5"/>
        <v>0</v>
      </c>
      <c r="P243" s="265"/>
      <c r="Q243" s="135"/>
      <c r="R243" s="45"/>
      <c r="S243" s="56"/>
      <c r="T243" s="64"/>
    </row>
    <row r="244" spans="1:20" x14ac:dyDescent="0.25">
      <c r="A244" s="3"/>
      <c r="B244" s="24" t="s">
        <v>180</v>
      </c>
      <c r="C244" s="124"/>
      <c r="D244" s="124"/>
      <c r="E244" s="124"/>
      <c r="F244" s="124"/>
      <c r="G244" s="124"/>
      <c r="H244" s="124"/>
      <c r="I244" s="124"/>
      <c r="J244" s="124"/>
      <c r="K244" s="124"/>
      <c r="L244" s="124"/>
      <c r="M244" s="124"/>
      <c r="N244" s="124"/>
      <c r="O244" s="260">
        <f t="shared" si="5"/>
        <v>0</v>
      </c>
      <c r="P244" s="265"/>
      <c r="Q244" s="135"/>
      <c r="R244" s="45"/>
      <c r="S244" s="56"/>
      <c r="T244" s="64"/>
    </row>
    <row r="245" spans="1:20" x14ac:dyDescent="0.25">
      <c r="A245" s="3"/>
      <c r="B245" s="24" t="s">
        <v>180</v>
      </c>
      <c r="C245" s="124"/>
      <c r="D245" s="124"/>
      <c r="E245" s="124"/>
      <c r="F245" s="124"/>
      <c r="G245" s="124"/>
      <c r="H245" s="124"/>
      <c r="I245" s="124"/>
      <c r="J245" s="124"/>
      <c r="K245" s="124"/>
      <c r="L245" s="124"/>
      <c r="M245" s="124"/>
      <c r="N245" s="124"/>
      <c r="O245" s="260">
        <f t="shared" si="5"/>
        <v>0</v>
      </c>
      <c r="P245" s="265"/>
      <c r="Q245" s="135"/>
      <c r="R245" s="45"/>
      <c r="S245" s="56"/>
      <c r="T245" s="64"/>
    </row>
    <row r="246" spans="1:20" x14ac:dyDescent="0.25">
      <c r="A246" s="3"/>
      <c r="B246" s="24" t="s">
        <v>180</v>
      </c>
      <c r="C246" s="124"/>
      <c r="D246" s="124"/>
      <c r="E246" s="124"/>
      <c r="F246" s="124"/>
      <c r="G246" s="124"/>
      <c r="H246" s="124"/>
      <c r="I246" s="124"/>
      <c r="J246" s="124"/>
      <c r="K246" s="124"/>
      <c r="L246" s="124"/>
      <c r="M246" s="124"/>
      <c r="N246" s="124"/>
      <c r="O246" s="260">
        <f t="shared" si="5"/>
        <v>0</v>
      </c>
      <c r="P246" s="265"/>
      <c r="Q246" s="135"/>
      <c r="R246" s="45"/>
      <c r="S246" s="56"/>
      <c r="T246" s="64"/>
    </row>
    <row r="247" spans="1:20" x14ac:dyDescent="0.25">
      <c r="A247" s="3"/>
      <c r="B247" s="24" t="s">
        <v>180</v>
      </c>
      <c r="C247" s="124"/>
      <c r="D247" s="124"/>
      <c r="E247" s="124"/>
      <c r="F247" s="124"/>
      <c r="G247" s="124"/>
      <c r="H247" s="124"/>
      <c r="I247" s="124"/>
      <c r="J247" s="124"/>
      <c r="K247" s="124"/>
      <c r="L247" s="124"/>
      <c r="M247" s="124"/>
      <c r="N247" s="124"/>
      <c r="O247" s="260">
        <f t="shared" si="5"/>
        <v>0</v>
      </c>
      <c r="P247" s="265"/>
      <c r="Q247" s="135"/>
      <c r="R247" s="45"/>
      <c r="S247" s="56"/>
      <c r="T247" s="64"/>
    </row>
    <row r="248" spans="1:20" x14ac:dyDescent="0.25">
      <c r="A248" s="3"/>
      <c r="B248" s="24" t="s">
        <v>180</v>
      </c>
      <c r="C248" s="124"/>
      <c r="D248" s="124"/>
      <c r="E248" s="124"/>
      <c r="F248" s="124"/>
      <c r="G248" s="124"/>
      <c r="H248" s="124"/>
      <c r="I248" s="124"/>
      <c r="J248" s="124"/>
      <c r="K248" s="124"/>
      <c r="L248" s="124"/>
      <c r="M248" s="124"/>
      <c r="N248" s="124"/>
      <c r="O248" s="260">
        <f t="shared" si="5"/>
        <v>0</v>
      </c>
      <c r="P248" s="265"/>
      <c r="Q248" s="135"/>
      <c r="R248" s="45"/>
      <c r="S248" s="56"/>
      <c r="T248" s="64"/>
    </row>
    <row r="249" spans="1:20" x14ac:dyDescent="0.25">
      <c r="A249" s="3"/>
      <c r="B249" s="24" t="s">
        <v>180</v>
      </c>
      <c r="C249" s="124"/>
      <c r="D249" s="124"/>
      <c r="E249" s="124"/>
      <c r="F249" s="124"/>
      <c r="G249" s="124"/>
      <c r="H249" s="124"/>
      <c r="I249" s="124"/>
      <c r="J249" s="124"/>
      <c r="K249" s="124"/>
      <c r="L249" s="124"/>
      <c r="M249" s="124"/>
      <c r="N249" s="124"/>
      <c r="O249" s="260">
        <f t="shared" si="5"/>
        <v>0</v>
      </c>
      <c r="P249" s="265"/>
      <c r="Q249" s="135"/>
      <c r="R249" s="45"/>
      <c r="S249" s="56"/>
      <c r="T249" s="64"/>
    </row>
    <row r="250" spans="1:20" x14ac:dyDescent="0.25">
      <c r="A250" s="3"/>
      <c r="B250" s="24" t="s">
        <v>180</v>
      </c>
      <c r="C250" s="124"/>
      <c r="D250" s="124"/>
      <c r="E250" s="124"/>
      <c r="F250" s="124"/>
      <c r="G250" s="124"/>
      <c r="H250" s="124"/>
      <c r="I250" s="124"/>
      <c r="J250" s="124"/>
      <c r="K250" s="124"/>
      <c r="L250" s="124"/>
      <c r="M250" s="124"/>
      <c r="N250" s="124"/>
      <c r="O250" s="260">
        <f t="shared" si="5"/>
        <v>0</v>
      </c>
      <c r="P250" s="265"/>
      <c r="Q250" s="135"/>
      <c r="R250" s="45"/>
      <c r="S250" s="56"/>
      <c r="T250" s="64"/>
    </row>
    <row r="251" spans="1:20" x14ac:dyDescent="0.25">
      <c r="A251" s="3"/>
      <c r="B251" s="24" t="s">
        <v>180</v>
      </c>
      <c r="C251" s="124"/>
      <c r="D251" s="124"/>
      <c r="E251" s="124"/>
      <c r="F251" s="124"/>
      <c r="G251" s="124"/>
      <c r="H251" s="124"/>
      <c r="I251" s="124"/>
      <c r="J251" s="124"/>
      <c r="K251" s="124"/>
      <c r="L251" s="124"/>
      <c r="M251" s="124"/>
      <c r="N251" s="124"/>
      <c r="O251" s="260">
        <f t="shared" si="5"/>
        <v>0</v>
      </c>
      <c r="P251" s="265"/>
      <c r="Q251" s="135"/>
      <c r="R251" s="45"/>
      <c r="S251" s="56"/>
      <c r="T251" s="64"/>
    </row>
    <row r="252" spans="1:20" x14ac:dyDescent="0.25">
      <c r="A252" s="3"/>
      <c r="B252" s="24" t="s">
        <v>180</v>
      </c>
      <c r="C252" s="125" t="s">
        <v>37</v>
      </c>
      <c r="D252" s="124"/>
      <c r="E252" s="124"/>
      <c r="F252" s="124"/>
      <c r="G252" s="124"/>
      <c r="H252" s="124"/>
      <c r="I252" s="124"/>
      <c r="J252" s="124"/>
      <c r="K252" s="124"/>
      <c r="L252" s="124"/>
      <c r="M252" s="124"/>
      <c r="N252" s="124"/>
      <c r="O252" s="260">
        <f t="shared" si="5"/>
        <v>0</v>
      </c>
      <c r="P252" s="265"/>
      <c r="Q252" s="135"/>
      <c r="R252" s="45"/>
      <c r="S252" s="56"/>
      <c r="T252" s="64"/>
    </row>
    <row r="253" spans="1:20" x14ac:dyDescent="0.25">
      <c r="A253" s="3"/>
      <c r="B253" s="24" t="s">
        <v>180</v>
      </c>
      <c r="C253" s="126"/>
      <c r="D253" s="124"/>
      <c r="E253" s="124"/>
      <c r="F253" s="124"/>
      <c r="G253" s="124"/>
      <c r="H253" s="124"/>
      <c r="I253" s="124"/>
      <c r="J253" s="124"/>
      <c r="K253" s="124"/>
      <c r="L253" s="124"/>
      <c r="M253" s="124"/>
      <c r="N253" s="124"/>
      <c r="O253" s="260">
        <f t="shared" si="5"/>
        <v>0</v>
      </c>
      <c r="P253" s="265"/>
      <c r="Q253" s="135"/>
      <c r="R253" s="45"/>
      <c r="S253" s="56"/>
      <c r="T253" s="64"/>
    </row>
    <row r="254" spans="1:20" x14ac:dyDescent="0.25">
      <c r="A254" s="3"/>
      <c r="B254" s="408" t="s">
        <v>184</v>
      </c>
      <c r="C254" s="408"/>
      <c r="D254" s="408"/>
      <c r="E254" s="408"/>
      <c r="F254" s="408"/>
      <c r="G254" s="408"/>
      <c r="H254" s="408"/>
      <c r="I254" s="408"/>
      <c r="J254" s="408"/>
      <c r="K254" s="408"/>
      <c r="L254" s="408"/>
      <c r="M254" s="408"/>
      <c r="N254" s="408"/>
      <c r="O254" s="408"/>
      <c r="P254" s="137">
        <f>SUM(O256:O268)</f>
        <v>0</v>
      </c>
      <c r="Q254" s="133">
        <f>SUM(Q256:Q268)</f>
        <v>0</v>
      </c>
      <c r="R254" s="45"/>
      <c r="S254" s="56"/>
      <c r="T254" s="64"/>
    </row>
    <row r="255" spans="1:20" x14ac:dyDescent="0.25">
      <c r="A255" s="3"/>
      <c r="B255" s="257" t="s">
        <v>0</v>
      </c>
      <c r="C255" s="258" t="s">
        <v>1</v>
      </c>
      <c r="D255" s="258" t="s">
        <v>2</v>
      </c>
      <c r="E255" s="258" t="s">
        <v>28</v>
      </c>
      <c r="F255" s="258" t="s">
        <v>3</v>
      </c>
      <c r="G255" s="258" t="s">
        <v>4</v>
      </c>
      <c r="H255" s="258" t="s">
        <v>5</v>
      </c>
      <c r="I255" s="258" t="s">
        <v>6</v>
      </c>
      <c r="J255" s="258" t="s">
        <v>7</v>
      </c>
      <c r="K255" s="258" t="s">
        <v>8</v>
      </c>
      <c r="L255" s="258" t="s">
        <v>9</v>
      </c>
      <c r="M255" s="258" t="s">
        <v>10</v>
      </c>
      <c r="N255" s="258" t="s">
        <v>11</v>
      </c>
      <c r="O255" s="258" t="s">
        <v>12</v>
      </c>
      <c r="P255" s="259" t="s">
        <v>22</v>
      </c>
      <c r="Q255" s="134" t="s">
        <v>37</v>
      </c>
      <c r="R255" s="45"/>
      <c r="S255" s="56"/>
      <c r="T255" s="64"/>
    </row>
    <row r="256" spans="1:20" x14ac:dyDescent="0.25">
      <c r="A256" s="3"/>
      <c r="B256" s="93" t="s">
        <v>184</v>
      </c>
      <c r="C256" s="124"/>
      <c r="D256" s="124"/>
      <c r="E256" s="124"/>
      <c r="F256" s="124"/>
      <c r="G256" s="124"/>
      <c r="H256" s="124"/>
      <c r="I256" s="124"/>
      <c r="J256" s="124"/>
      <c r="K256" s="124"/>
      <c r="L256" s="124"/>
      <c r="M256" s="124"/>
      <c r="N256" s="124"/>
      <c r="O256" s="260">
        <f t="shared" si="5"/>
        <v>0</v>
      </c>
      <c r="P256" s="265"/>
      <c r="Q256" s="135"/>
      <c r="R256" s="45"/>
      <c r="S256" s="56"/>
      <c r="T256" s="64"/>
    </row>
    <row r="257" spans="1:20" x14ac:dyDescent="0.25">
      <c r="A257" s="3"/>
      <c r="B257" s="93" t="s">
        <v>184</v>
      </c>
      <c r="C257" s="124"/>
      <c r="D257" s="124"/>
      <c r="E257" s="124"/>
      <c r="F257" s="124"/>
      <c r="G257" s="124"/>
      <c r="H257" s="124"/>
      <c r="I257" s="124"/>
      <c r="J257" s="124"/>
      <c r="K257" s="124"/>
      <c r="L257" s="124"/>
      <c r="M257" s="124"/>
      <c r="N257" s="124"/>
      <c r="O257" s="260">
        <f t="shared" si="5"/>
        <v>0</v>
      </c>
      <c r="P257" s="265"/>
      <c r="Q257" s="135"/>
      <c r="R257" s="45"/>
      <c r="S257" s="56"/>
      <c r="T257" s="64"/>
    </row>
    <row r="258" spans="1:20" x14ac:dyDescent="0.25">
      <c r="A258" s="3"/>
      <c r="B258" s="93" t="s">
        <v>184</v>
      </c>
      <c r="C258" s="124"/>
      <c r="D258" s="124"/>
      <c r="E258" s="124"/>
      <c r="F258" s="124"/>
      <c r="G258" s="124"/>
      <c r="H258" s="124"/>
      <c r="I258" s="124"/>
      <c r="J258" s="124"/>
      <c r="K258" s="124"/>
      <c r="L258" s="124"/>
      <c r="M258" s="124"/>
      <c r="N258" s="124"/>
      <c r="O258" s="260">
        <f t="shared" si="5"/>
        <v>0</v>
      </c>
      <c r="P258" s="265"/>
      <c r="Q258" s="135"/>
      <c r="R258" s="45"/>
      <c r="S258" s="56"/>
      <c r="T258" s="64"/>
    </row>
    <row r="259" spans="1:20" x14ac:dyDescent="0.25">
      <c r="A259" s="3"/>
      <c r="B259" s="93" t="s">
        <v>184</v>
      </c>
      <c r="C259" s="124"/>
      <c r="D259" s="124"/>
      <c r="E259" s="124"/>
      <c r="F259" s="124"/>
      <c r="G259" s="124"/>
      <c r="H259" s="124"/>
      <c r="I259" s="124"/>
      <c r="J259" s="124"/>
      <c r="K259" s="124"/>
      <c r="L259" s="124"/>
      <c r="M259" s="124"/>
      <c r="N259" s="124"/>
      <c r="O259" s="260">
        <f t="shared" si="5"/>
        <v>0</v>
      </c>
      <c r="P259" s="265"/>
      <c r="Q259" s="135"/>
      <c r="R259" s="45"/>
      <c r="S259" s="56"/>
      <c r="T259" s="64"/>
    </row>
    <row r="260" spans="1:20" x14ac:dyDescent="0.25">
      <c r="A260" s="3"/>
      <c r="B260" s="93" t="s">
        <v>184</v>
      </c>
      <c r="C260" s="124"/>
      <c r="D260" s="124"/>
      <c r="E260" s="124"/>
      <c r="F260" s="124"/>
      <c r="G260" s="124"/>
      <c r="H260" s="124"/>
      <c r="I260" s="124"/>
      <c r="J260" s="124"/>
      <c r="K260" s="124"/>
      <c r="L260" s="124"/>
      <c r="M260" s="124"/>
      <c r="N260" s="124"/>
      <c r="O260" s="260">
        <f t="shared" si="5"/>
        <v>0</v>
      </c>
      <c r="P260" s="265"/>
      <c r="Q260" s="135"/>
      <c r="R260" s="45"/>
      <c r="S260" s="56"/>
      <c r="T260" s="64"/>
    </row>
    <row r="261" spans="1:20" x14ac:dyDescent="0.25">
      <c r="A261" s="3"/>
      <c r="B261" s="93" t="s">
        <v>184</v>
      </c>
      <c r="C261" s="124"/>
      <c r="D261" s="124"/>
      <c r="E261" s="124"/>
      <c r="F261" s="124"/>
      <c r="G261" s="124"/>
      <c r="H261" s="124"/>
      <c r="I261" s="124"/>
      <c r="J261" s="124"/>
      <c r="K261" s="124"/>
      <c r="L261" s="124"/>
      <c r="M261" s="124"/>
      <c r="N261" s="124"/>
      <c r="O261" s="260">
        <f t="shared" si="5"/>
        <v>0</v>
      </c>
      <c r="P261" s="265"/>
      <c r="Q261" s="135"/>
      <c r="R261" s="45"/>
      <c r="S261" s="56"/>
      <c r="T261" s="64"/>
    </row>
    <row r="262" spans="1:20" x14ac:dyDescent="0.25">
      <c r="A262" s="3"/>
      <c r="B262" s="93" t="s">
        <v>184</v>
      </c>
      <c r="C262" s="124"/>
      <c r="D262" s="124"/>
      <c r="E262" s="124"/>
      <c r="F262" s="124"/>
      <c r="G262" s="124"/>
      <c r="H262" s="124"/>
      <c r="I262" s="124"/>
      <c r="J262" s="124"/>
      <c r="K262" s="124"/>
      <c r="L262" s="124"/>
      <c r="M262" s="124"/>
      <c r="N262" s="124"/>
      <c r="O262" s="260">
        <f t="shared" si="5"/>
        <v>0</v>
      </c>
      <c r="P262" s="265"/>
      <c r="Q262" s="135"/>
      <c r="R262" s="45"/>
      <c r="S262" s="56"/>
      <c r="T262" s="64"/>
    </row>
    <row r="263" spans="1:20" x14ac:dyDescent="0.25">
      <c r="A263" s="3"/>
      <c r="B263" s="93" t="s">
        <v>184</v>
      </c>
      <c r="C263" s="124"/>
      <c r="D263" s="124"/>
      <c r="E263" s="124"/>
      <c r="F263" s="124"/>
      <c r="G263" s="124"/>
      <c r="H263" s="124"/>
      <c r="I263" s="124"/>
      <c r="J263" s="124"/>
      <c r="K263" s="124"/>
      <c r="L263" s="124"/>
      <c r="M263" s="124"/>
      <c r="N263" s="124"/>
      <c r="O263" s="260">
        <f t="shared" si="5"/>
        <v>0</v>
      </c>
      <c r="P263" s="265"/>
      <c r="Q263" s="135"/>
      <c r="R263" s="45"/>
      <c r="S263" s="56"/>
      <c r="T263" s="64"/>
    </row>
    <row r="264" spans="1:20" x14ac:dyDescent="0.25">
      <c r="A264" s="3"/>
      <c r="B264" s="93" t="s">
        <v>184</v>
      </c>
      <c r="C264" s="124"/>
      <c r="D264" s="124"/>
      <c r="E264" s="124"/>
      <c r="F264" s="124"/>
      <c r="G264" s="124"/>
      <c r="H264" s="124"/>
      <c r="I264" s="124"/>
      <c r="J264" s="124"/>
      <c r="K264" s="124"/>
      <c r="L264" s="124"/>
      <c r="M264" s="124"/>
      <c r="N264" s="124"/>
      <c r="O264" s="260">
        <f t="shared" si="5"/>
        <v>0</v>
      </c>
      <c r="P264" s="265"/>
      <c r="Q264" s="135"/>
      <c r="R264" s="45"/>
      <c r="S264" s="56"/>
      <c r="T264" s="64"/>
    </row>
    <row r="265" spans="1:20" x14ac:dyDescent="0.25">
      <c r="A265" s="3"/>
      <c r="B265" s="93" t="s">
        <v>184</v>
      </c>
      <c r="C265" s="124"/>
      <c r="D265" s="124"/>
      <c r="E265" s="124"/>
      <c r="F265" s="124"/>
      <c r="G265" s="124"/>
      <c r="H265" s="124"/>
      <c r="I265" s="124"/>
      <c r="J265" s="124"/>
      <c r="K265" s="124"/>
      <c r="L265" s="124"/>
      <c r="M265" s="124"/>
      <c r="N265" s="124"/>
      <c r="O265" s="260">
        <f t="shared" si="5"/>
        <v>0</v>
      </c>
      <c r="P265" s="265"/>
      <c r="Q265" s="135"/>
      <c r="R265" s="45"/>
      <c r="S265" s="56"/>
      <c r="T265" s="64"/>
    </row>
    <row r="266" spans="1:20" x14ac:dyDescent="0.25">
      <c r="A266" s="3"/>
      <c r="B266" s="93" t="s">
        <v>184</v>
      </c>
      <c r="C266" s="124"/>
      <c r="D266" s="124"/>
      <c r="E266" s="124"/>
      <c r="F266" s="124"/>
      <c r="G266" s="124"/>
      <c r="H266" s="124"/>
      <c r="I266" s="124"/>
      <c r="J266" s="124"/>
      <c r="K266" s="124"/>
      <c r="L266" s="124"/>
      <c r="M266" s="124"/>
      <c r="N266" s="124"/>
      <c r="O266" s="260">
        <f t="shared" si="5"/>
        <v>0</v>
      </c>
      <c r="P266" s="265"/>
      <c r="Q266" s="135"/>
      <c r="R266" s="45"/>
      <c r="S266" s="56"/>
      <c r="T266" s="64"/>
    </row>
    <row r="267" spans="1:20" x14ac:dyDescent="0.25">
      <c r="A267" s="3"/>
      <c r="B267" s="93" t="s">
        <v>184</v>
      </c>
      <c r="C267" s="125" t="s">
        <v>37</v>
      </c>
      <c r="D267" s="124"/>
      <c r="E267" s="124"/>
      <c r="F267" s="124"/>
      <c r="G267" s="124"/>
      <c r="H267" s="124"/>
      <c r="I267" s="124"/>
      <c r="J267" s="124"/>
      <c r="K267" s="124"/>
      <c r="L267" s="124"/>
      <c r="M267" s="124"/>
      <c r="N267" s="124"/>
      <c r="O267" s="260">
        <f t="shared" si="5"/>
        <v>0</v>
      </c>
      <c r="P267" s="265"/>
      <c r="Q267" s="135"/>
      <c r="R267" s="45"/>
      <c r="S267" s="56"/>
      <c r="T267" s="64"/>
    </row>
    <row r="268" spans="1:20" x14ac:dyDescent="0.25">
      <c r="A268" s="3"/>
      <c r="B268" s="93" t="s">
        <v>184</v>
      </c>
      <c r="C268" s="126"/>
      <c r="D268" s="124"/>
      <c r="E268" s="124"/>
      <c r="F268" s="124"/>
      <c r="G268" s="124"/>
      <c r="H268" s="124"/>
      <c r="I268" s="124"/>
      <c r="J268" s="124"/>
      <c r="K268" s="124"/>
      <c r="L268" s="124"/>
      <c r="M268" s="124"/>
      <c r="N268" s="124"/>
      <c r="O268" s="260">
        <f t="shared" ref="O268:O349" si="6">SUM(F268:N268)</f>
        <v>0</v>
      </c>
      <c r="P268" s="265"/>
      <c r="Q268" s="135"/>
      <c r="R268" s="45"/>
      <c r="S268" s="56"/>
      <c r="T268" s="64"/>
    </row>
    <row r="269" spans="1:20" x14ac:dyDescent="0.25">
      <c r="A269" s="3"/>
      <c r="B269" s="408" t="s">
        <v>183</v>
      </c>
      <c r="C269" s="408"/>
      <c r="D269" s="408"/>
      <c r="E269" s="408"/>
      <c r="F269" s="408"/>
      <c r="G269" s="408"/>
      <c r="H269" s="408"/>
      <c r="I269" s="408"/>
      <c r="J269" s="408"/>
      <c r="K269" s="408"/>
      <c r="L269" s="408"/>
      <c r="M269" s="408"/>
      <c r="N269" s="408"/>
      <c r="O269" s="408"/>
      <c r="P269" s="137">
        <f>SUM(O271:O292)</f>
        <v>0</v>
      </c>
      <c r="Q269" s="133">
        <f>SUM(Q271:Q292)</f>
        <v>0</v>
      </c>
      <c r="R269" s="45"/>
      <c r="S269" s="56"/>
      <c r="T269" s="64"/>
    </row>
    <row r="270" spans="1:20" x14ac:dyDescent="0.25">
      <c r="A270" s="3"/>
      <c r="B270" s="257" t="s">
        <v>0</v>
      </c>
      <c r="C270" s="258" t="s">
        <v>1</v>
      </c>
      <c r="D270" s="258" t="s">
        <v>2</v>
      </c>
      <c r="E270" s="258" t="s">
        <v>28</v>
      </c>
      <c r="F270" s="258" t="s">
        <v>3</v>
      </c>
      <c r="G270" s="258" t="s">
        <v>4</v>
      </c>
      <c r="H270" s="258" t="s">
        <v>5</v>
      </c>
      <c r="I270" s="258" t="s">
        <v>6</v>
      </c>
      <c r="J270" s="258" t="s">
        <v>7</v>
      </c>
      <c r="K270" s="258" t="s">
        <v>8</v>
      </c>
      <c r="L270" s="258" t="s">
        <v>9</v>
      </c>
      <c r="M270" s="258" t="s">
        <v>10</v>
      </c>
      <c r="N270" s="258" t="s">
        <v>11</v>
      </c>
      <c r="O270" s="258" t="s">
        <v>12</v>
      </c>
      <c r="P270" s="259" t="s">
        <v>22</v>
      </c>
      <c r="Q270" s="134" t="s">
        <v>37</v>
      </c>
      <c r="R270" s="45"/>
      <c r="S270" s="56"/>
      <c r="T270" s="64"/>
    </row>
    <row r="271" spans="1:20" x14ac:dyDescent="0.25">
      <c r="A271" s="3"/>
      <c r="B271" s="24" t="s">
        <v>183</v>
      </c>
      <c r="C271" s="124"/>
      <c r="D271" s="124"/>
      <c r="E271" s="124"/>
      <c r="F271" s="124"/>
      <c r="G271" s="124"/>
      <c r="H271" s="124"/>
      <c r="I271" s="124"/>
      <c r="J271" s="124"/>
      <c r="K271" s="124"/>
      <c r="L271" s="124"/>
      <c r="M271" s="124"/>
      <c r="N271" s="124"/>
      <c r="O271" s="260">
        <f t="shared" si="6"/>
        <v>0</v>
      </c>
      <c r="P271" s="265"/>
      <c r="Q271" s="135"/>
      <c r="R271" s="45"/>
      <c r="S271" s="56"/>
      <c r="T271" s="64"/>
    </row>
    <row r="272" spans="1:20" x14ac:dyDescent="0.25">
      <c r="A272" s="3"/>
      <c r="B272" s="24" t="s">
        <v>183</v>
      </c>
      <c r="C272" s="124"/>
      <c r="D272" s="124"/>
      <c r="E272" s="124"/>
      <c r="F272" s="124"/>
      <c r="G272" s="124"/>
      <c r="H272" s="124"/>
      <c r="I272" s="124"/>
      <c r="J272" s="124"/>
      <c r="K272" s="124"/>
      <c r="L272" s="124"/>
      <c r="M272" s="124"/>
      <c r="N272" s="124"/>
      <c r="O272" s="260">
        <f t="shared" si="6"/>
        <v>0</v>
      </c>
      <c r="P272" s="265"/>
      <c r="Q272" s="135"/>
      <c r="R272" s="45"/>
      <c r="S272" s="56"/>
      <c r="T272" s="64"/>
    </row>
    <row r="273" spans="1:20" x14ac:dyDescent="0.25">
      <c r="A273" s="3"/>
      <c r="B273" s="24" t="s">
        <v>183</v>
      </c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4"/>
      <c r="O273" s="260">
        <f t="shared" si="6"/>
        <v>0</v>
      </c>
      <c r="P273" s="265"/>
      <c r="Q273" s="135"/>
      <c r="R273" s="45"/>
      <c r="S273" s="56"/>
      <c r="T273" s="64"/>
    </row>
    <row r="274" spans="1:20" x14ac:dyDescent="0.25">
      <c r="A274" s="3"/>
      <c r="B274" s="24" t="s">
        <v>183</v>
      </c>
      <c r="C274" s="124"/>
      <c r="D274" s="124"/>
      <c r="E274" s="124"/>
      <c r="F274" s="124"/>
      <c r="G274" s="124"/>
      <c r="H274" s="124"/>
      <c r="I274" s="124"/>
      <c r="J274" s="124"/>
      <c r="K274" s="124"/>
      <c r="L274" s="124"/>
      <c r="M274" s="124"/>
      <c r="N274" s="124"/>
      <c r="O274" s="260">
        <f t="shared" si="6"/>
        <v>0</v>
      </c>
      <c r="P274" s="265"/>
      <c r="Q274" s="135"/>
      <c r="R274" s="45"/>
      <c r="S274" s="56"/>
      <c r="T274" s="64"/>
    </row>
    <row r="275" spans="1:20" x14ac:dyDescent="0.25">
      <c r="A275" s="3"/>
      <c r="B275" s="24" t="s">
        <v>183</v>
      </c>
      <c r="C275" s="124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4"/>
      <c r="O275" s="260">
        <f t="shared" si="6"/>
        <v>0</v>
      </c>
      <c r="P275" s="265"/>
      <c r="Q275" s="135"/>
      <c r="R275" s="45"/>
      <c r="S275" s="56"/>
      <c r="T275" s="64"/>
    </row>
    <row r="276" spans="1:20" x14ac:dyDescent="0.25">
      <c r="A276" s="3"/>
      <c r="B276" s="24" t="s">
        <v>183</v>
      </c>
      <c r="C276" s="124"/>
      <c r="D276" s="124"/>
      <c r="E276" s="124"/>
      <c r="F276" s="124"/>
      <c r="G276" s="124"/>
      <c r="H276" s="124"/>
      <c r="I276" s="124"/>
      <c r="J276" s="124"/>
      <c r="K276" s="124"/>
      <c r="L276" s="124"/>
      <c r="M276" s="124"/>
      <c r="N276" s="124"/>
      <c r="O276" s="260">
        <f t="shared" si="6"/>
        <v>0</v>
      </c>
      <c r="P276" s="265"/>
      <c r="Q276" s="135"/>
      <c r="R276" s="45"/>
      <c r="S276" s="56"/>
      <c r="T276" s="64"/>
    </row>
    <row r="277" spans="1:20" x14ac:dyDescent="0.25">
      <c r="A277" s="3"/>
      <c r="B277" s="24" t="s">
        <v>183</v>
      </c>
      <c r="C277" s="124"/>
      <c r="D277" s="124"/>
      <c r="E277" s="124"/>
      <c r="F277" s="124"/>
      <c r="G277" s="124"/>
      <c r="H277" s="124"/>
      <c r="I277" s="124"/>
      <c r="J277" s="124"/>
      <c r="K277" s="124"/>
      <c r="L277" s="124"/>
      <c r="M277" s="124"/>
      <c r="N277" s="124"/>
      <c r="O277" s="260">
        <f t="shared" si="6"/>
        <v>0</v>
      </c>
      <c r="P277" s="265"/>
      <c r="Q277" s="135"/>
      <c r="R277" s="45"/>
      <c r="S277" s="56"/>
      <c r="T277" s="64"/>
    </row>
    <row r="278" spans="1:20" x14ac:dyDescent="0.25">
      <c r="A278" s="3"/>
      <c r="B278" s="24" t="s">
        <v>183</v>
      </c>
      <c r="C278" s="124"/>
      <c r="D278" s="124"/>
      <c r="E278" s="124"/>
      <c r="F278" s="124"/>
      <c r="G278" s="124"/>
      <c r="H278" s="124"/>
      <c r="I278" s="124"/>
      <c r="J278" s="124"/>
      <c r="K278" s="124"/>
      <c r="L278" s="124"/>
      <c r="M278" s="124"/>
      <c r="N278" s="124"/>
      <c r="O278" s="260">
        <f t="shared" si="6"/>
        <v>0</v>
      </c>
      <c r="P278" s="265"/>
      <c r="Q278" s="135"/>
      <c r="R278" s="45"/>
      <c r="S278" s="56"/>
      <c r="T278" s="64"/>
    </row>
    <row r="279" spans="1:20" x14ac:dyDescent="0.25">
      <c r="A279" s="3"/>
      <c r="B279" s="24" t="s">
        <v>183</v>
      </c>
      <c r="C279" s="124"/>
      <c r="D279" s="124"/>
      <c r="E279" s="124"/>
      <c r="F279" s="124"/>
      <c r="G279" s="124"/>
      <c r="H279" s="124"/>
      <c r="I279" s="124"/>
      <c r="J279" s="124"/>
      <c r="K279" s="124"/>
      <c r="L279" s="124"/>
      <c r="M279" s="124"/>
      <c r="N279" s="124"/>
      <c r="O279" s="260">
        <f t="shared" si="6"/>
        <v>0</v>
      </c>
      <c r="P279" s="265"/>
      <c r="Q279" s="135"/>
      <c r="R279" s="45"/>
      <c r="S279" s="56"/>
      <c r="T279" s="64"/>
    </row>
    <row r="280" spans="1:20" x14ac:dyDescent="0.25">
      <c r="A280" s="3"/>
      <c r="B280" s="24" t="s">
        <v>183</v>
      </c>
      <c r="C280" s="124"/>
      <c r="D280" s="124"/>
      <c r="E280" s="124"/>
      <c r="F280" s="124"/>
      <c r="G280" s="124"/>
      <c r="H280" s="124"/>
      <c r="I280" s="124"/>
      <c r="J280" s="124"/>
      <c r="K280" s="124"/>
      <c r="L280" s="124"/>
      <c r="M280" s="124"/>
      <c r="N280" s="124"/>
      <c r="O280" s="260">
        <f t="shared" si="6"/>
        <v>0</v>
      </c>
      <c r="P280" s="265"/>
      <c r="Q280" s="135"/>
      <c r="R280" s="45"/>
      <c r="S280" s="56"/>
      <c r="T280" s="64"/>
    </row>
    <row r="281" spans="1:20" x14ac:dyDescent="0.25">
      <c r="A281" s="3"/>
      <c r="B281" s="24" t="s">
        <v>183</v>
      </c>
      <c r="C281" s="124"/>
      <c r="D281" s="124"/>
      <c r="E281" s="124"/>
      <c r="F281" s="124"/>
      <c r="G281" s="124"/>
      <c r="H281" s="124"/>
      <c r="I281" s="124"/>
      <c r="J281" s="124"/>
      <c r="K281" s="124"/>
      <c r="L281" s="124"/>
      <c r="M281" s="124"/>
      <c r="N281" s="124"/>
      <c r="O281" s="260">
        <f t="shared" si="6"/>
        <v>0</v>
      </c>
      <c r="P281" s="265"/>
      <c r="Q281" s="135"/>
      <c r="R281" s="45"/>
      <c r="S281" s="56"/>
      <c r="T281" s="64"/>
    </row>
    <row r="282" spans="1:20" x14ac:dyDescent="0.25">
      <c r="A282" s="3"/>
      <c r="B282" s="24" t="s">
        <v>183</v>
      </c>
      <c r="C282" s="124"/>
      <c r="D282" s="124"/>
      <c r="E282" s="124"/>
      <c r="F282" s="124"/>
      <c r="G282" s="124"/>
      <c r="H282" s="124"/>
      <c r="I282" s="124"/>
      <c r="J282" s="124"/>
      <c r="K282" s="124"/>
      <c r="L282" s="124"/>
      <c r="M282" s="124"/>
      <c r="N282" s="124"/>
      <c r="O282" s="260">
        <f t="shared" si="6"/>
        <v>0</v>
      </c>
      <c r="P282" s="265"/>
      <c r="Q282" s="135"/>
      <c r="R282" s="45"/>
      <c r="S282" s="56"/>
      <c r="T282" s="64"/>
    </row>
    <row r="283" spans="1:20" x14ac:dyDescent="0.25">
      <c r="A283" s="3"/>
      <c r="B283" s="24" t="s">
        <v>183</v>
      </c>
      <c r="C283" s="124"/>
      <c r="D283" s="124"/>
      <c r="E283" s="124"/>
      <c r="F283" s="124"/>
      <c r="G283" s="124"/>
      <c r="H283" s="124"/>
      <c r="I283" s="124"/>
      <c r="J283" s="124"/>
      <c r="K283" s="124"/>
      <c r="L283" s="124"/>
      <c r="M283" s="124"/>
      <c r="N283" s="124"/>
      <c r="O283" s="260">
        <f t="shared" si="6"/>
        <v>0</v>
      </c>
      <c r="P283" s="265"/>
      <c r="Q283" s="135"/>
      <c r="R283" s="45"/>
      <c r="S283" s="56"/>
      <c r="T283" s="64"/>
    </row>
    <row r="284" spans="1:20" x14ac:dyDescent="0.25">
      <c r="A284" s="3"/>
      <c r="B284" s="24" t="s">
        <v>183</v>
      </c>
      <c r="C284" s="124"/>
      <c r="D284" s="124"/>
      <c r="E284" s="124"/>
      <c r="F284" s="124"/>
      <c r="G284" s="124"/>
      <c r="H284" s="124"/>
      <c r="I284" s="124"/>
      <c r="J284" s="124"/>
      <c r="K284" s="124"/>
      <c r="L284" s="124"/>
      <c r="M284" s="124"/>
      <c r="N284" s="124"/>
      <c r="O284" s="260">
        <f t="shared" si="6"/>
        <v>0</v>
      </c>
      <c r="P284" s="265"/>
      <c r="Q284" s="135"/>
      <c r="R284" s="45"/>
      <c r="S284" s="56"/>
      <c r="T284" s="64"/>
    </row>
    <row r="285" spans="1:20" x14ac:dyDescent="0.25">
      <c r="A285" s="3"/>
      <c r="B285" s="24" t="s">
        <v>183</v>
      </c>
      <c r="C285" s="124"/>
      <c r="D285" s="124"/>
      <c r="E285" s="124"/>
      <c r="F285" s="124"/>
      <c r="G285" s="124"/>
      <c r="H285" s="124"/>
      <c r="I285" s="124"/>
      <c r="J285" s="124"/>
      <c r="K285" s="124"/>
      <c r="L285" s="124"/>
      <c r="M285" s="124"/>
      <c r="N285" s="124"/>
      <c r="O285" s="260">
        <f t="shared" si="6"/>
        <v>0</v>
      </c>
      <c r="P285" s="265"/>
      <c r="Q285" s="135"/>
      <c r="R285" s="45"/>
      <c r="S285" s="56"/>
      <c r="T285" s="64"/>
    </row>
    <row r="286" spans="1:20" x14ac:dyDescent="0.25">
      <c r="A286" s="3"/>
      <c r="B286" s="24" t="s">
        <v>183</v>
      </c>
      <c r="C286" s="124"/>
      <c r="D286" s="124"/>
      <c r="E286" s="124"/>
      <c r="F286" s="124"/>
      <c r="G286" s="124"/>
      <c r="H286" s="124"/>
      <c r="I286" s="124"/>
      <c r="J286" s="124"/>
      <c r="K286" s="124"/>
      <c r="L286" s="124"/>
      <c r="M286" s="124"/>
      <c r="N286" s="124"/>
      <c r="O286" s="260">
        <f t="shared" si="6"/>
        <v>0</v>
      </c>
      <c r="P286" s="265"/>
      <c r="Q286" s="135"/>
      <c r="R286" s="45"/>
      <c r="S286" s="56"/>
      <c r="T286" s="64"/>
    </row>
    <row r="287" spans="1:20" x14ac:dyDescent="0.25">
      <c r="A287" s="3"/>
      <c r="B287" s="24" t="s">
        <v>183</v>
      </c>
      <c r="C287" s="124"/>
      <c r="D287" s="124"/>
      <c r="E287" s="124"/>
      <c r="F287" s="124"/>
      <c r="G287" s="124"/>
      <c r="H287" s="124"/>
      <c r="I287" s="124"/>
      <c r="J287" s="124"/>
      <c r="K287" s="124"/>
      <c r="L287" s="124"/>
      <c r="M287" s="124"/>
      <c r="N287" s="124"/>
      <c r="O287" s="260">
        <f t="shared" si="6"/>
        <v>0</v>
      </c>
      <c r="P287" s="265"/>
      <c r="Q287" s="135"/>
      <c r="R287" s="45"/>
      <c r="S287" s="56"/>
      <c r="T287" s="64"/>
    </row>
    <row r="288" spans="1:20" x14ac:dyDescent="0.25">
      <c r="A288" s="3"/>
      <c r="B288" s="24" t="s">
        <v>183</v>
      </c>
      <c r="C288" s="127"/>
      <c r="D288" s="127"/>
      <c r="E288" s="124"/>
      <c r="F288" s="124"/>
      <c r="G288" s="124"/>
      <c r="H288" s="124"/>
      <c r="I288" s="124"/>
      <c r="J288" s="124"/>
      <c r="K288" s="124"/>
      <c r="L288" s="124"/>
      <c r="M288" s="124"/>
      <c r="N288" s="124"/>
      <c r="O288" s="260">
        <f t="shared" si="6"/>
        <v>0</v>
      </c>
      <c r="P288" s="265"/>
      <c r="Q288" s="135"/>
      <c r="R288" s="45"/>
      <c r="S288" s="56"/>
      <c r="T288" s="64"/>
    </row>
    <row r="289" spans="1:20" x14ac:dyDescent="0.25">
      <c r="A289" s="3"/>
      <c r="B289" s="24" t="s">
        <v>183</v>
      </c>
      <c r="C289" s="127"/>
      <c r="D289" s="127"/>
      <c r="E289" s="124"/>
      <c r="F289" s="124"/>
      <c r="G289" s="124"/>
      <c r="H289" s="124"/>
      <c r="I289" s="124"/>
      <c r="J289" s="124"/>
      <c r="K289" s="124"/>
      <c r="L289" s="124"/>
      <c r="M289" s="124"/>
      <c r="N289" s="124"/>
      <c r="O289" s="260">
        <f t="shared" si="6"/>
        <v>0</v>
      </c>
      <c r="P289" s="265"/>
      <c r="Q289" s="135"/>
      <c r="R289" s="45"/>
      <c r="S289" s="56"/>
      <c r="T289" s="64"/>
    </row>
    <row r="290" spans="1:20" x14ac:dyDescent="0.25">
      <c r="A290" s="3"/>
      <c r="B290" s="24" t="s">
        <v>183</v>
      </c>
      <c r="C290" s="127"/>
      <c r="D290" s="127"/>
      <c r="E290" s="124"/>
      <c r="F290" s="124"/>
      <c r="G290" s="124"/>
      <c r="H290" s="124"/>
      <c r="I290" s="124"/>
      <c r="J290" s="124"/>
      <c r="K290" s="124"/>
      <c r="L290" s="124"/>
      <c r="M290" s="124"/>
      <c r="N290" s="124"/>
      <c r="O290" s="260">
        <f t="shared" si="6"/>
        <v>0</v>
      </c>
      <c r="P290" s="265"/>
      <c r="Q290" s="135"/>
      <c r="R290" s="45"/>
      <c r="S290" s="56"/>
      <c r="T290" s="64"/>
    </row>
    <row r="291" spans="1:20" x14ac:dyDescent="0.25">
      <c r="A291" s="3"/>
      <c r="B291" s="24" t="s">
        <v>183</v>
      </c>
      <c r="C291" s="125" t="s">
        <v>37</v>
      </c>
      <c r="D291" s="127"/>
      <c r="E291" s="124"/>
      <c r="F291" s="124"/>
      <c r="G291" s="124"/>
      <c r="H291" s="124"/>
      <c r="I291" s="124"/>
      <c r="J291" s="124"/>
      <c r="K291" s="124"/>
      <c r="L291" s="124"/>
      <c r="M291" s="124"/>
      <c r="N291" s="124"/>
      <c r="O291" s="260">
        <f t="shared" si="6"/>
        <v>0</v>
      </c>
      <c r="P291" s="265"/>
      <c r="Q291" s="135"/>
      <c r="R291" s="45"/>
      <c r="S291" s="56"/>
      <c r="T291" s="64"/>
    </row>
    <row r="292" spans="1:20" x14ac:dyDescent="0.25">
      <c r="A292" s="3"/>
      <c r="B292" s="24" t="s">
        <v>183</v>
      </c>
      <c r="C292" s="126"/>
      <c r="D292" s="124"/>
      <c r="E292" s="124"/>
      <c r="F292" s="124"/>
      <c r="G292" s="124"/>
      <c r="H292" s="124"/>
      <c r="I292" s="124"/>
      <c r="J292" s="124"/>
      <c r="K292" s="124"/>
      <c r="L292" s="124"/>
      <c r="M292" s="124"/>
      <c r="N292" s="124"/>
      <c r="O292" s="260">
        <f t="shared" si="6"/>
        <v>0</v>
      </c>
      <c r="P292" s="265"/>
      <c r="Q292" s="135"/>
      <c r="R292" s="45"/>
      <c r="S292" s="56"/>
      <c r="T292" s="64"/>
    </row>
    <row r="293" spans="1:20" x14ac:dyDescent="0.25">
      <c r="A293" s="3"/>
      <c r="B293" s="408" t="s">
        <v>182</v>
      </c>
      <c r="C293" s="408"/>
      <c r="D293" s="408"/>
      <c r="E293" s="408"/>
      <c r="F293" s="408"/>
      <c r="G293" s="408"/>
      <c r="H293" s="408"/>
      <c r="I293" s="408"/>
      <c r="J293" s="408"/>
      <c r="K293" s="408"/>
      <c r="L293" s="408"/>
      <c r="M293" s="408"/>
      <c r="N293" s="408"/>
      <c r="O293" s="408"/>
      <c r="P293" s="137">
        <f>SUM(O295:O304)</f>
        <v>0</v>
      </c>
      <c r="Q293" s="133">
        <f>SUM(Q295:Q304)</f>
        <v>0</v>
      </c>
      <c r="R293" s="45"/>
      <c r="S293" s="56"/>
      <c r="T293" s="64"/>
    </row>
    <row r="294" spans="1:20" x14ac:dyDescent="0.25">
      <c r="A294" s="3"/>
      <c r="B294" s="257" t="s">
        <v>0</v>
      </c>
      <c r="C294" s="258" t="s">
        <v>1</v>
      </c>
      <c r="D294" s="258" t="s">
        <v>2</v>
      </c>
      <c r="E294" s="258" t="s">
        <v>28</v>
      </c>
      <c r="F294" s="258" t="s">
        <v>3</v>
      </c>
      <c r="G294" s="258" t="s">
        <v>4</v>
      </c>
      <c r="H294" s="258" t="s">
        <v>5</v>
      </c>
      <c r="I294" s="258" t="s">
        <v>6</v>
      </c>
      <c r="J294" s="258" t="s">
        <v>7</v>
      </c>
      <c r="K294" s="258" t="s">
        <v>8</v>
      </c>
      <c r="L294" s="258" t="s">
        <v>9</v>
      </c>
      <c r="M294" s="258" t="s">
        <v>10</v>
      </c>
      <c r="N294" s="258" t="s">
        <v>11</v>
      </c>
      <c r="O294" s="258" t="s">
        <v>12</v>
      </c>
      <c r="P294" s="259" t="s">
        <v>22</v>
      </c>
      <c r="Q294" s="134" t="s">
        <v>37</v>
      </c>
      <c r="R294" s="45"/>
      <c r="S294" s="56"/>
      <c r="T294" s="64"/>
    </row>
    <row r="295" spans="1:20" x14ac:dyDescent="0.25">
      <c r="A295" s="3"/>
      <c r="B295" s="24" t="s">
        <v>182</v>
      </c>
      <c r="C295" s="124"/>
      <c r="D295" s="124"/>
      <c r="E295" s="124"/>
      <c r="F295" s="124"/>
      <c r="G295" s="124"/>
      <c r="H295" s="124"/>
      <c r="I295" s="124"/>
      <c r="J295" s="124"/>
      <c r="K295" s="124"/>
      <c r="L295" s="124"/>
      <c r="M295" s="124"/>
      <c r="N295" s="124"/>
      <c r="O295" s="260">
        <f t="shared" si="6"/>
        <v>0</v>
      </c>
      <c r="P295" s="265"/>
      <c r="Q295" s="135"/>
      <c r="R295" s="45"/>
      <c r="S295" s="56"/>
      <c r="T295" s="64"/>
    </row>
    <row r="296" spans="1:20" x14ac:dyDescent="0.25">
      <c r="A296" s="3"/>
      <c r="B296" s="24" t="s">
        <v>182</v>
      </c>
      <c r="C296" s="124"/>
      <c r="D296" s="124"/>
      <c r="E296" s="124"/>
      <c r="F296" s="124"/>
      <c r="G296" s="124"/>
      <c r="H296" s="124"/>
      <c r="I296" s="124"/>
      <c r="J296" s="124"/>
      <c r="K296" s="124"/>
      <c r="L296" s="124"/>
      <c r="M296" s="124"/>
      <c r="N296" s="124"/>
      <c r="O296" s="260">
        <f t="shared" si="6"/>
        <v>0</v>
      </c>
      <c r="P296" s="265"/>
      <c r="Q296" s="135"/>
      <c r="R296" s="45"/>
      <c r="S296" s="56"/>
      <c r="T296" s="64"/>
    </row>
    <row r="297" spans="1:20" x14ac:dyDescent="0.25">
      <c r="A297" s="3"/>
      <c r="B297" s="24" t="s">
        <v>182</v>
      </c>
      <c r="C297" s="124"/>
      <c r="D297" s="124"/>
      <c r="E297" s="124"/>
      <c r="F297" s="124"/>
      <c r="G297" s="124"/>
      <c r="H297" s="124"/>
      <c r="I297" s="124"/>
      <c r="J297" s="124"/>
      <c r="K297" s="124"/>
      <c r="L297" s="124"/>
      <c r="M297" s="124"/>
      <c r="N297" s="124"/>
      <c r="O297" s="260">
        <f t="shared" si="6"/>
        <v>0</v>
      </c>
      <c r="P297" s="265"/>
      <c r="Q297" s="135"/>
      <c r="R297" s="45"/>
      <c r="S297" s="56"/>
      <c r="T297" s="64"/>
    </row>
    <row r="298" spans="1:20" x14ac:dyDescent="0.25">
      <c r="A298" s="3"/>
      <c r="B298" s="24" t="s">
        <v>182</v>
      </c>
      <c r="C298" s="124"/>
      <c r="D298" s="124"/>
      <c r="E298" s="124"/>
      <c r="F298" s="124"/>
      <c r="G298" s="124"/>
      <c r="H298" s="124"/>
      <c r="I298" s="124"/>
      <c r="J298" s="124"/>
      <c r="K298" s="124"/>
      <c r="L298" s="124"/>
      <c r="M298" s="124"/>
      <c r="N298" s="124"/>
      <c r="O298" s="260">
        <f t="shared" si="6"/>
        <v>0</v>
      </c>
      <c r="P298" s="265"/>
      <c r="Q298" s="135"/>
      <c r="R298" s="45"/>
      <c r="S298" s="56"/>
      <c r="T298" s="64"/>
    </row>
    <row r="299" spans="1:20" x14ac:dyDescent="0.25">
      <c r="A299" s="3"/>
      <c r="B299" s="24" t="s">
        <v>182</v>
      </c>
      <c r="C299" s="124"/>
      <c r="D299" s="124"/>
      <c r="E299" s="124"/>
      <c r="F299" s="124"/>
      <c r="G299" s="124"/>
      <c r="H299" s="124"/>
      <c r="I299" s="124"/>
      <c r="J299" s="124"/>
      <c r="K299" s="124"/>
      <c r="L299" s="124"/>
      <c r="M299" s="124"/>
      <c r="N299" s="124"/>
      <c r="O299" s="260">
        <f t="shared" si="6"/>
        <v>0</v>
      </c>
      <c r="P299" s="265"/>
      <c r="Q299" s="135"/>
      <c r="R299" s="45"/>
      <c r="S299" s="56"/>
      <c r="T299" s="64"/>
    </row>
    <row r="300" spans="1:20" x14ac:dyDescent="0.25">
      <c r="A300" s="3"/>
      <c r="B300" s="24" t="s">
        <v>182</v>
      </c>
      <c r="C300" s="124"/>
      <c r="D300" s="124"/>
      <c r="E300" s="124"/>
      <c r="F300" s="124"/>
      <c r="G300" s="124"/>
      <c r="H300" s="124"/>
      <c r="I300" s="124"/>
      <c r="J300" s="124"/>
      <c r="K300" s="124"/>
      <c r="L300" s="124"/>
      <c r="M300" s="124"/>
      <c r="N300" s="124"/>
      <c r="O300" s="260">
        <f t="shared" si="6"/>
        <v>0</v>
      </c>
      <c r="P300" s="265"/>
      <c r="Q300" s="135"/>
      <c r="R300" s="45"/>
      <c r="S300" s="56"/>
      <c r="T300" s="64"/>
    </row>
    <row r="301" spans="1:20" x14ac:dyDescent="0.25">
      <c r="A301" s="3"/>
      <c r="B301" s="24" t="s">
        <v>182</v>
      </c>
      <c r="C301" s="124"/>
      <c r="D301" s="124"/>
      <c r="E301" s="124"/>
      <c r="F301" s="124"/>
      <c r="G301" s="124"/>
      <c r="H301" s="124"/>
      <c r="I301" s="124"/>
      <c r="J301" s="124"/>
      <c r="K301" s="124"/>
      <c r="L301" s="124"/>
      <c r="M301" s="124"/>
      <c r="N301" s="124"/>
      <c r="O301" s="260">
        <f t="shared" si="6"/>
        <v>0</v>
      </c>
      <c r="P301" s="265"/>
      <c r="Q301" s="135"/>
      <c r="R301" s="45"/>
      <c r="S301" s="56"/>
      <c r="T301" s="64"/>
    </row>
    <row r="302" spans="1:20" x14ac:dyDescent="0.25">
      <c r="A302" s="3"/>
      <c r="B302" s="24" t="s">
        <v>182</v>
      </c>
      <c r="C302" s="124"/>
      <c r="D302" s="124"/>
      <c r="E302" s="124"/>
      <c r="F302" s="124"/>
      <c r="G302" s="124"/>
      <c r="H302" s="124"/>
      <c r="I302" s="124"/>
      <c r="J302" s="124"/>
      <c r="K302" s="124"/>
      <c r="L302" s="124"/>
      <c r="M302" s="124"/>
      <c r="N302" s="124"/>
      <c r="O302" s="260">
        <f t="shared" si="6"/>
        <v>0</v>
      </c>
      <c r="P302" s="265"/>
      <c r="Q302" s="135"/>
      <c r="R302" s="45"/>
      <c r="S302" s="56"/>
      <c r="T302" s="64"/>
    </row>
    <row r="303" spans="1:20" x14ac:dyDescent="0.25">
      <c r="A303" s="3"/>
      <c r="B303" s="24" t="s">
        <v>182</v>
      </c>
      <c r="C303" s="125" t="s">
        <v>37</v>
      </c>
      <c r="D303" s="124"/>
      <c r="E303" s="124"/>
      <c r="F303" s="124"/>
      <c r="G303" s="124"/>
      <c r="H303" s="124"/>
      <c r="I303" s="124"/>
      <c r="J303" s="124"/>
      <c r="K303" s="124"/>
      <c r="L303" s="124"/>
      <c r="M303" s="124"/>
      <c r="N303" s="124"/>
      <c r="O303" s="260">
        <f t="shared" si="6"/>
        <v>0</v>
      </c>
      <c r="P303" s="265"/>
      <c r="Q303" s="135"/>
      <c r="R303" s="45"/>
      <c r="S303" s="56"/>
      <c r="T303" s="64"/>
    </row>
    <row r="304" spans="1:20" x14ac:dyDescent="0.25">
      <c r="A304" s="3"/>
      <c r="B304" s="24" t="s">
        <v>182</v>
      </c>
      <c r="C304" s="126"/>
      <c r="D304" s="124"/>
      <c r="E304" s="124"/>
      <c r="F304" s="124"/>
      <c r="G304" s="124"/>
      <c r="H304" s="124"/>
      <c r="I304" s="124"/>
      <c r="J304" s="124"/>
      <c r="K304" s="124"/>
      <c r="L304" s="124"/>
      <c r="M304" s="124"/>
      <c r="N304" s="124"/>
      <c r="O304" s="260">
        <f t="shared" si="6"/>
        <v>0</v>
      </c>
      <c r="P304" s="265"/>
      <c r="Q304" s="135"/>
      <c r="R304" s="45"/>
      <c r="S304" s="56"/>
      <c r="T304" s="64"/>
    </row>
    <row r="305" spans="1:20" x14ac:dyDescent="0.25">
      <c r="A305" s="3"/>
      <c r="B305" s="408" t="s">
        <v>181</v>
      </c>
      <c r="C305" s="408"/>
      <c r="D305" s="408"/>
      <c r="E305" s="408"/>
      <c r="F305" s="408"/>
      <c r="G305" s="408"/>
      <c r="H305" s="408"/>
      <c r="I305" s="408"/>
      <c r="J305" s="408"/>
      <c r="K305" s="408"/>
      <c r="L305" s="408"/>
      <c r="M305" s="408"/>
      <c r="N305" s="408"/>
      <c r="O305" s="408"/>
      <c r="P305" s="137">
        <f>SUM(O307:O326)</f>
        <v>0</v>
      </c>
      <c r="Q305" s="133">
        <f>SUM(Q307:Q326)</f>
        <v>0</v>
      </c>
      <c r="R305" s="45"/>
      <c r="S305" s="56"/>
      <c r="T305" s="64"/>
    </row>
    <row r="306" spans="1:20" x14ac:dyDescent="0.25">
      <c r="A306" s="3"/>
      <c r="B306" s="257" t="s">
        <v>0</v>
      </c>
      <c r="C306" s="258" t="s">
        <v>1</v>
      </c>
      <c r="D306" s="258" t="s">
        <v>2</v>
      </c>
      <c r="E306" s="258" t="s">
        <v>28</v>
      </c>
      <c r="F306" s="258" t="s">
        <v>3</v>
      </c>
      <c r="G306" s="258" t="s">
        <v>4</v>
      </c>
      <c r="H306" s="258" t="s">
        <v>5</v>
      </c>
      <c r="I306" s="258" t="s">
        <v>6</v>
      </c>
      <c r="J306" s="258" t="s">
        <v>7</v>
      </c>
      <c r="K306" s="258" t="s">
        <v>8</v>
      </c>
      <c r="L306" s="258" t="s">
        <v>9</v>
      </c>
      <c r="M306" s="258" t="s">
        <v>10</v>
      </c>
      <c r="N306" s="258" t="s">
        <v>11</v>
      </c>
      <c r="O306" s="258" t="s">
        <v>12</v>
      </c>
      <c r="P306" s="259" t="s">
        <v>22</v>
      </c>
      <c r="Q306" s="134" t="s">
        <v>37</v>
      </c>
      <c r="R306" s="45"/>
      <c r="S306" s="56"/>
      <c r="T306" s="64"/>
    </row>
    <row r="307" spans="1:20" x14ac:dyDescent="0.25">
      <c r="A307" s="3"/>
      <c r="B307" s="24" t="s">
        <v>181</v>
      </c>
      <c r="C307" s="124"/>
      <c r="D307" s="124"/>
      <c r="E307" s="124"/>
      <c r="F307" s="124"/>
      <c r="G307" s="124"/>
      <c r="H307" s="124"/>
      <c r="I307" s="124"/>
      <c r="J307" s="124"/>
      <c r="K307" s="124"/>
      <c r="L307" s="124"/>
      <c r="M307" s="124"/>
      <c r="N307" s="124"/>
      <c r="O307" s="260">
        <f t="shared" si="6"/>
        <v>0</v>
      </c>
      <c r="P307" s="265"/>
      <c r="Q307" s="135"/>
      <c r="R307" s="45"/>
      <c r="S307" s="56"/>
      <c r="T307" s="64"/>
    </row>
    <row r="308" spans="1:20" x14ac:dyDescent="0.25">
      <c r="A308" s="3"/>
      <c r="B308" s="24" t="s">
        <v>181</v>
      </c>
      <c r="C308" s="124"/>
      <c r="D308" s="124"/>
      <c r="E308" s="124"/>
      <c r="F308" s="124"/>
      <c r="G308" s="124"/>
      <c r="H308" s="124"/>
      <c r="I308" s="124"/>
      <c r="J308" s="124"/>
      <c r="K308" s="124"/>
      <c r="L308" s="124"/>
      <c r="M308" s="124"/>
      <c r="N308" s="124"/>
      <c r="O308" s="260">
        <f t="shared" si="6"/>
        <v>0</v>
      </c>
      <c r="P308" s="265"/>
      <c r="Q308" s="135"/>
      <c r="R308" s="45"/>
      <c r="S308" s="56"/>
      <c r="T308" s="64"/>
    </row>
    <row r="309" spans="1:20" x14ac:dyDescent="0.25">
      <c r="A309" s="3"/>
      <c r="B309" s="24" t="s">
        <v>181</v>
      </c>
      <c r="C309" s="124"/>
      <c r="D309" s="124"/>
      <c r="E309" s="124"/>
      <c r="F309" s="124"/>
      <c r="G309" s="124"/>
      <c r="H309" s="124"/>
      <c r="I309" s="124"/>
      <c r="J309" s="124"/>
      <c r="K309" s="124"/>
      <c r="L309" s="124"/>
      <c r="M309" s="124"/>
      <c r="N309" s="124"/>
      <c r="O309" s="260">
        <f t="shared" si="6"/>
        <v>0</v>
      </c>
      <c r="P309" s="265"/>
      <c r="Q309" s="135"/>
      <c r="R309" s="45"/>
      <c r="S309" s="56"/>
      <c r="T309" s="64"/>
    </row>
    <row r="310" spans="1:20" x14ac:dyDescent="0.25">
      <c r="A310" s="3"/>
      <c r="B310" s="24" t="s">
        <v>181</v>
      </c>
      <c r="C310" s="124"/>
      <c r="D310" s="124"/>
      <c r="E310" s="124"/>
      <c r="F310" s="124"/>
      <c r="G310" s="124"/>
      <c r="H310" s="124"/>
      <c r="I310" s="124"/>
      <c r="J310" s="124"/>
      <c r="K310" s="124"/>
      <c r="L310" s="124"/>
      <c r="M310" s="124"/>
      <c r="N310" s="124"/>
      <c r="O310" s="260">
        <f t="shared" si="6"/>
        <v>0</v>
      </c>
      <c r="P310" s="265"/>
      <c r="Q310" s="135"/>
      <c r="R310" s="45"/>
      <c r="S310" s="56"/>
      <c r="T310" s="64"/>
    </row>
    <row r="311" spans="1:20" x14ac:dyDescent="0.25">
      <c r="A311" s="3"/>
      <c r="B311" s="24" t="s">
        <v>181</v>
      </c>
      <c r="C311" s="124"/>
      <c r="D311" s="124"/>
      <c r="E311" s="124"/>
      <c r="F311" s="124"/>
      <c r="G311" s="124"/>
      <c r="H311" s="124"/>
      <c r="I311" s="124"/>
      <c r="J311" s="124"/>
      <c r="K311" s="124"/>
      <c r="L311" s="124"/>
      <c r="M311" s="124"/>
      <c r="N311" s="124"/>
      <c r="O311" s="260">
        <f t="shared" si="6"/>
        <v>0</v>
      </c>
      <c r="P311" s="265"/>
      <c r="Q311" s="135"/>
      <c r="R311" s="45"/>
      <c r="S311" s="56"/>
      <c r="T311" s="64"/>
    </row>
    <row r="312" spans="1:20" x14ac:dyDescent="0.25">
      <c r="A312" s="3"/>
      <c r="B312" s="24" t="s">
        <v>181</v>
      </c>
      <c r="C312" s="124"/>
      <c r="D312" s="124"/>
      <c r="E312" s="124"/>
      <c r="F312" s="124"/>
      <c r="G312" s="124"/>
      <c r="H312" s="124"/>
      <c r="I312" s="124"/>
      <c r="J312" s="124"/>
      <c r="K312" s="124"/>
      <c r="L312" s="124"/>
      <c r="M312" s="124"/>
      <c r="N312" s="124"/>
      <c r="O312" s="260">
        <f t="shared" si="6"/>
        <v>0</v>
      </c>
      <c r="P312" s="265"/>
      <c r="Q312" s="135"/>
      <c r="R312" s="45"/>
      <c r="S312" s="56"/>
      <c r="T312" s="64"/>
    </row>
    <row r="313" spans="1:20" x14ac:dyDescent="0.25">
      <c r="A313" s="3"/>
      <c r="B313" s="24" t="s">
        <v>181</v>
      </c>
      <c r="C313" s="124"/>
      <c r="D313" s="124"/>
      <c r="E313" s="124"/>
      <c r="F313" s="124"/>
      <c r="G313" s="124"/>
      <c r="H313" s="124"/>
      <c r="I313" s="124"/>
      <c r="J313" s="124"/>
      <c r="K313" s="124"/>
      <c r="L313" s="124"/>
      <c r="M313" s="124"/>
      <c r="N313" s="124"/>
      <c r="O313" s="260">
        <f t="shared" si="6"/>
        <v>0</v>
      </c>
      <c r="P313" s="265"/>
      <c r="Q313" s="135"/>
      <c r="R313" s="45"/>
      <c r="S313" s="56"/>
      <c r="T313" s="64"/>
    </row>
    <row r="314" spans="1:20" x14ac:dyDescent="0.25">
      <c r="A314" s="3"/>
      <c r="B314" s="24" t="s">
        <v>181</v>
      </c>
      <c r="C314" s="124"/>
      <c r="D314" s="124"/>
      <c r="E314" s="124"/>
      <c r="F314" s="124"/>
      <c r="G314" s="124"/>
      <c r="H314" s="124"/>
      <c r="I314" s="124"/>
      <c r="J314" s="124"/>
      <c r="K314" s="124"/>
      <c r="L314" s="124"/>
      <c r="M314" s="124"/>
      <c r="N314" s="124"/>
      <c r="O314" s="260">
        <f t="shared" si="6"/>
        <v>0</v>
      </c>
      <c r="P314" s="265"/>
      <c r="Q314" s="135"/>
      <c r="R314" s="45"/>
      <c r="S314" s="56"/>
      <c r="T314" s="64"/>
    </row>
    <row r="315" spans="1:20" x14ac:dyDescent="0.25">
      <c r="A315" s="3"/>
      <c r="B315" s="24" t="s">
        <v>181</v>
      </c>
      <c r="C315" s="124"/>
      <c r="D315" s="124"/>
      <c r="E315" s="124"/>
      <c r="F315" s="124"/>
      <c r="G315" s="124"/>
      <c r="H315" s="124"/>
      <c r="I315" s="124"/>
      <c r="J315" s="124"/>
      <c r="K315" s="124"/>
      <c r="L315" s="124"/>
      <c r="M315" s="124"/>
      <c r="N315" s="124"/>
      <c r="O315" s="260">
        <f t="shared" si="6"/>
        <v>0</v>
      </c>
      <c r="P315" s="265"/>
      <c r="Q315" s="135"/>
      <c r="R315" s="45"/>
      <c r="S315" s="56"/>
      <c r="T315" s="64"/>
    </row>
    <row r="316" spans="1:20" x14ac:dyDescent="0.25">
      <c r="A316" s="3"/>
      <c r="B316" s="24" t="s">
        <v>181</v>
      </c>
      <c r="C316" s="124"/>
      <c r="D316" s="124"/>
      <c r="E316" s="124"/>
      <c r="F316" s="124"/>
      <c r="G316" s="124"/>
      <c r="H316" s="124"/>
      <c r="I316" s="124"/>
      <c r="J316" s="124"/>
      <c r="K316" s="124"/>
      <c r="L316" s="124"/>
      <c r="M316" s="124"/>
      <c r="N316" s="124"/>
      <c r="O316" s="260">
        <f t="shared" si="6"/>
        <v>0</v>
      </c>
      <c r="P316" s="265"/>
      <c r="Q316" s="135"/>
      <c r="R316" s="45"/>
      <c r="S316" s="56"/>
      <c r="T316" s="64"/>
    </row>
    <row r="317" spans="1:20" x14ac:dyDescent="0.25">
      <c r="A317" s="3"/>
      <c r="B317" s="24" t="s">
        <v>181</v>
      </c>
      <c r="C317" s="124"/>
      <c r="D317" s="124"/>
      <c r="E317" s="124"/>
      <c r="F317" s="124"/>
      <c r="G317" s="124"/>
      <c r="H317" s="124"/>
      <c r="I317" s="124"/>
      <c r="J317" s="124"/>
      <c r="K317" s="124"/>
      <c r="L317" s="124"/>
      <c r="M317" s="124"/>
      <c r="N317" s="124"/>
      <c r="O317" s="260">
        <f t="shared" si="6"/>
        <v>0</v>
      </c>
      <c r="P317" s="265"/>
      <c r="Q317" s="135"/>
      <c r="R317" s="45"/>
      <c r="S317" s="56"/>
      <c r="T317" s="64"/>
    </row>
    <row r="318" spans="1:20" x14ac:dyDescent="0.25">
      <c r="A318" s="3"/>
      <c r="B318" s="24" t="s">
        <v>181</v>
      </c>
      <c r="C318" s="124"/>
      <c r="D318" s="124"/>
      <c r="E318" s="124"/>
      <c r="F318" s="124"/>
      <c r="G318" s="124"/>
      <c r="H318" s="124"/>
      <c r="I318" s="124"/>
      <c r="J318" s="124"/>
      <c r="K318" s="124"/>
      <c r="L318" s="124"/>
      <c r="M318" s="124"/>
      <c r="N318" s="124"/>
      <c r="O318" s="260">
        <f t="shared" si="6"/>
        <v>0</v>
      </c>
      <c r="P318" s="265"/>
      <c r="Q318" s="135"/>
      <c r="R318" s="45"/>
      <c r="S318" s="56"/>
      <c r="T318" s="64"/>
    </row>
    <row r="319" spans="1:20" x14ac:dyDescent="0.25">
      <c r="A319" s="3"/>
      <c r="B319" s="24" t="s">
        <v>181</v>
      </c>
      <c r="C319" s="124"/>
      <c r="D319" s="124"/>
      <c r="E319" s="124"/>
      <c r="F319" s="124"/>
      <c r="G319" s="124"/>
      <c r="H319" s="124"/>
      <c r="I319" s="124"/>
      <c r="J319" s="124"/>
      <c r="K319" s="124"/>
      <c r="L319" s="124"/>
      <c r="M319" s="124"/>
      <c r="N319" s="124"/>
      <c r="O319" s="260">
        <f t="shared" si="6"/>
        <v>0</v>
      </c>
      <c r="P319" s="265"/>
      <c r="Q319" s="135"/>
      <c r="R319" s="45"/>
      <c r="S319" s="56"/>
      <c r="T319" s="64"/>
    </row>
    <row r="320" spans="1:20" x14ac:dyDescent="0.25">
      <c r="A320" s="3"/>
      <c r="B320" s="24" t="s">
        <v>181</v>
      </c>
      <c r="C320" s="124"/>
      <c r="D320" s="124"/>
      <c r="E320" s="124"/>
      <c r="F320" s="124"/>
      <c r="G320" s="124"/>
      <c r="H320" s="124"/>
      <c r="I320" s="124"/>
      <c r="J320" s="124"/>
      <c r="K320" s="124"/>
      <c r="L320" s="124"/>
      <c r="M320" s="124"/>
      <c r="N320" s="124"/>
      <c r="O320" s="260">
        <f t="shared" si="6"/>
        <v>0</v>
      </c>
      <c r="P320" s="265"/>
      <c r="Q320" s="135"/>
      <c r="R320" s="45"/>
      <c r="S320" s="56"/>
      <c r="T320" s="64"/>
    </row>
    <row r="321" spans="1:20" x14ac:dyDescent="0.25">
      <c r="A321" s="3"/>
      <c r="B321" s="24" t="s">
        <v>181</v>
      </c>
      <c r="C321" s="124"/>
      <c r="D321" s="124"/>
      <c r="E321" s="124"/>
      <c r="F321" s="124"/>
      <c r="G321" s="124"/>
      <c r="H321" s="124"/>
      <c r="I321" s="124"/>
      <c r="J321" s="124"/>
      <c r="K321" s="124"/>
      <c r="L321" s="124"/>
      <c r="M321" s="124"/>
      <c r="N321" s="124"/>
      <c r="O321" s="260">
        <f t="shared" si="6"/>
        <v>0</v>
      </c>
      <c r="P321" s="265"/>
      <c r="Q321" s="135"/>
      <c r="R321" s="45"/>
      <c r="S321" s="56"/>
      <c r="T321" s="64"/>
    </row>
    <row r="322" spans="1:20" x14ac:dyDescent="0.25">
      <c r="A322" s="3"/>
      <c r="B322" s="24" t="s">
        <v>181</v>
      </c>
      <c r="C322" s="124"/>
      <c r="D322" s="124"/>
      <c r="E322" s="124"/>
      <c r="F322" s="124"/>
      <c r="G322" s="124"/>
      <c r="H322" s="124"/>
      <c r="I322" s="124"/>
      <c r="J322" s="124"/>
      <c r="K322" s="124"/>
      <c r="L322" s="124"/>
      <c r="M322" s="124"/>
      <c r="N322" s="124"/>
      <c r="O322" s="260">
        <f t="shared" si="6"/>
        <v>0</v>
      </c>
      <c r="P322" s="265"/>
      <c r="Q322" s="135"/>
      <c r="R322" s="45"/>
      <c r="S322" s="56"/>
      <c r="T322" s="64"/>
    </row>
    <row r="323" spans="1:20" x14ac:dyDescent="0.25">
      <c r="A323" s="3"/>
      <c r="B323" s="24" t="s">
        <v>181</v>
      </c>
      <c r="C323" s="124"/>
      <c r="D323" s="124"/>
      <c r="E323" s="124"/>
      <c r="F323" s="124"/>
      <c r="G323" s="124"/>
      <c r="H323" s="124"/>
      <c r="I323" s="124"/>
      <c r="J323" s="124"/>
      <c r="K323" s="124"/>
      <c r="L323" s="124"/>
      <c r="M323" s="124"/>
      <c r="N323" s="124"/>
      <c r="O323" s="260">
        <f t="shared" si="6"/>
        <v>0</v>
      </c>
      <c r="P323" s="265"/>
      <c r="Q323" s="135"/>
      <c r="R323" s="45"/>
      <c r="S323" s="56"/>
      <c r="T323" s="64"/>
    </row>
    <row r="324" spans="1:20" x14ac:dyDescent="0.25">
      <c r="A324" s="3"/>
      <c r="B324" s="24" t="s">
        <v>181</v>
      </c>
      <c r="C324" s="124"/>
      <c r="D324" s="124"/>
      <c r="E324" s="124"/>
      <c r="F324" s="124"/>
      <c r="G324" s="124"/>
      <c r="H324" s="124"/>
      <c r="I324" s="124"/>
      <c r="J324" s="124"/>
      <c r="K324" s="124"/>
      <c r="L324" s="124"/>
      <c r="M324" s="124"/>
      <c r="N324" s="124"/>
      <c r="O324" s="260">
        <f t="shared" si="6"/>
        <v>0</v>
      </c>
      <c r="P324" s="265"/>
      <c r="Q324" s="135"/>
      <c r="R324" s="45"/>
      <c r="S324" s="56"/>
      <c r="T324" s="64"/>
    </row>
    <row r="325" spans="1:20" x14ac:dyDescent="0.25">
      <c r="A325" s="3"/>
      <c r="B325" s="24" t="s">
        <v>181</v>
      </c>
      <c r="C325" s="125" t="s">
        <v>37</v>
      </c>
      <c r="D325" s="124"/>
      <c r="E325" s="124"/>
      <c r="F325" s="124"/>
      <c r="G325" s="124"/>
      <c r="H325" s="124"/>
      <c r="I325" s="124"/>
      <c r="J325" s="124"/>
      <c r="K325" s="124"/>
      <c r="L325" s="124"/>
      <c r="M325" s="124"/>
      <c r="N325" s="124"/>
      <c r="O325" s="260">
        <f t="shared" si="6"/>
        <v>0</v>
      </c>
      <c r="P325" s="265"/>
      <c r="Q325" s="135"/>
      <c r="R325" s="45"/>
      <c r="S325" s="56"/>
      <c r="T325" s="64"/>
    </row>
    <row r="326" spans="1:20" x14ac:dyDescent="0.25">
      <c r="A326" s="3"/>
      <c r="B326" s="24" t="s">
        <v>181</v>
      </c>
      <c r="C326" s="126"/>
      <c r="D326" s="124"/>
      <c r="E326" s="124"/>
      <c r="F326" s="124"/>
      <c r="G326" s="124"/>
      <c r="H326" s="124"/>
      <c r="I326" s="124"/>
      <c r="J326" s="124"/>
      <c r="K326" s="124"/>
      <c r="L326" s="124"/>
      <c r="M326" s="124"/>
      <c r="N326" s="124"/>
      <c r="O326" s="260">
        <f t="shared" si="6"/>
        <v>0</v>
      </c>
      <c r="P326" s="265"/>
      <c r="Q326" s="135"/>
      <c r="R326" s="45"/>
      <c r="S326" s="56"/>
      <c r="T326" s="64"/>
    </row>
    <row r="327" spans="1:20" x14ac:dyDescent="0.25">
      <c r="A327" s="3"/>
      <c r="B327" s="408" t="s">
        <v>129</v>
      </c>
      <c r="C327" s="408"/>
      <c r="D327" s="408"/>
      <c r="E327" s="408"/>
      <c r="F327" s="408"/>
      <c r="G327" s="408"/>
      <c r="H327" s="408"/>
      <c r="I327" s="408"/>
      <c r="J327" s="408"/>
      <c r="K327" s="408"/>
      <c r="L327" s="408"/>
      <c r="M327" s="408"/>
      <c r="N327" s="408"/>
      <c r="O327" s="408"/>
      <c r="P327" s="137">
        <f>SUM(O329:O347)</f>
        <v>0</v>
      </c>
      <c r="Q327" s="133">
        <f>SUM(Q329:Q349)</f>
        <v>0</v>
      </c>
      <c r="R327" s="45"/>
      <c r="S327" s="56"/>
      <c r="T327" s="64"/>
    </row>
    <row r="328" spans="1:20" x14ac:dyDescent="0.25">
      <c r="A328" s="3"/>
      <c r="B328" s="257" t="s">
        <v>0</v>
      </c>
      <c r="C328" s="258" t="s">
        <v>1</v>
      </c>
      <c r="D328" s="258" t="s">
        <v>2</v>
      </c>
      <c r="E328" s="258" t="s">
        <v>28</v>
      </c>
      <c r="F328" s="258" t="s">
        <v>3</v>
      </c>
      <c r="G328" s="258" t="s">
        <v>4</v>
      </c>
      <c r="H328" s="258" t="s">
        <v>5</v>
      </c>
      <c r="I328" s="258" t="s">
        <v>6</v>
      </c>
      <c r="J328" s="258" t="s">
        <v>7</v>
      </c>
      <c r="K328" s="258" t="s">
        <v>8</v>
      </c>
      <c r="L328" s="258" t="s">
        <v>9</v>
      </c>
      <c r="M328" s="258" t="s">
        <v>10</v>
      </c>
      <c r="N328" s="258" t="s">
        <v>11</v>
      </c>
      <c r="O328" s="258" t="s">
        <v>12</v>
      </c>
      <c r="P328" s="259" t="s">
        <v>22</v>
      </c>
      <c r="Q328" s="134" t="s">
        <v>37</v>
      </c>
      <c r="R328" s="45"/>
      <c r="S328" s="56"/>
      <c r="T328" s="64"/>
    </row>
    <row r="329" spans="1:20" x14ac:dyDescent="0.25">
      <c r="A329" s="3"/>
      <c r="B329" s="123" t="s">
        <v>129</v>
      </c>
      <c r="C329" s="124"/>
      <c r="D329" s="124"/>
      <c r="E329" s="124"/>
      <c r="F329" s="124"/>
      <c r="G329" s="124"/>
      <c r="H329" s="124"/>
      <c r="I329" s="124"/>
      <c r="J329" s="124"/>
      <c r="K329" s="124"/>
      <c r="L329" s="124"/>
      <c r="M329" s="124"/>
      <c r="N329" s="124"/>
      <c r="O329" s="260">
        <f t="shared" si="6"/>
        <v>0</v>
      </c>
      <c r="P329" s="265"/>
      <c r="Q329" s="135"/>
      <c r="R329" s="45"/>
      <c r="S329" s="56"/>
      <c r="T329" s="64"/>
    </row>
    <row r="330" spans="1:20" x14ac:dyDescent="0.25">
      <c r="A330" s="3"/>
      <c r="B330" s="123" t="s">
        <v>129</v>
      </c>
      <c r="C330" s="124"/>
      <c r="D330" s="124"/>
      <c r="E330" s="124"/>
      <c r="F330" s="124"/>
      <c r="G330" s="124"/>
      <c r="H330" s="124"/>
      <c r="I330" s="124"/>
      <c r="J330" s="124"/>
      <c r="K330" s="124"/>
      <c r="L330" s="124"/>
      <c r="M330" s="124"/>
      <c r="N330" s="124"/>
      <c r="O330" s="260">
        <f t="shared" si="6"/>
        <v>0</v>
      </c>
      <c r="P330" s="265"/>
      <c r="Q330" s="135"/>
      <c r="R330" s="45"/>
      <c r="S330" s="56"/>
      <c r="T330" s="64"/>
    </row>
    <row r="331" spans="1:20" x14ac:dyDescent="0.25">
      <c r="A331" s="3"/>
      <c r="B331" s="123" t="s">
        <v>129</v>
      </c>
      <c r="C331" s="124"/>
      <c r="D331" s="124"/>
      <c r="E331" s="124"/>
      <c r="F331" s="124"/>
      <c r="G331" s="124"/>
      <c r="H331" s="124"/>
      <c r="I331" s="124"/>
      <c r="J331" s="124"/>
      <c r="K331" s="124"/>
      <c r="L331" s="124"/>
      <c r="M331" s="124"/>
      <c r="N331" s="124"/>
      <c r="O331" s="260">
        <f t="shared" si="6"/>
        <v>0</v>
      </c>
      <c r="P331" s="265"/>
      <c r="Q331" s="135"/>
      <c r="R331" s="45"/>
      <c r="S331" s="56"/>
      <c r="T331" s="64"/>
    </row>
    <row r="332" spans="1:20" x14ac:dyDescent="0.25">
      <c r="A332" s="3"/>
      <c r="B332" s="123" t="s">
        <v>129</v>
      </c>
      <c r="C332" s="124"/>
      <c r="D332" s="124"/>
      <c r="E332" s="124"/>
      <c r="F332" s="124"/>
      <c r="G332" s="124"/>
      <c r="H332" s="124"/>
      <c r="I332" s="124"/>
      <c r="J332" s="124"/>
      <c r="K332" s="124"/>
      <c r="L332" s="124"/>
      <c r="M332" s="124"/>
      <c r="N332" s="124"/>
      <c r="O332" s="260">
        <f t="shared" si="6"/>
        <v>0</v>
      </c>
      <c r="P332" s="265"/>
      <c r="Q332" s="135"/>
      <c r="R332" s="45"/>
      <c r="S332" s="56"/>
      <c r="T332" s="64"/>
    </row>
    <row r="333" spans="1:20" x14ac:dyDescent="0.25">
      <c r="A333" s="3"/>
      <c r="B333" s="123" t="s">
        <v>129</v>
      </c>
      <c r="C333" s="124"/>
      <c r="D333" s="124"/>
      <c r="E333" s="124"/>
      <c r="F333" s="124"/>
      <c r="G333" s="124"/>
      <c r="H333" s="124"/>
      <c r="I333" s="124"/>
      <c r="J333" s="124"/>
      <c r="K333" s="124"/>
      <c r="L333" s="124"/>
      <c r="M333" s="124"/>
      <c r="N333" s="124"/>
      <c r="O333" s="260">
        <f t="shared" si="6"/>
        <v>0</v>
      </c>
      <c r="P333" s="265"/>
      <c r="Q333" s="135"/>
      <c r="R333" s="45"/>
      <c r="S333" s="56"/>
      <c r="T333" s="64"/>
    </row>
    <row r="334" spans="1:20" x14ac:dyDescent="0.25">
      <c r="A334" s="3"/>
      <c r="B334" s="123" t="s">
        <v>129</v>
      </c>
      <c r="C334" s="124"/>
      <c r="D334" s="124"/>
      <c r="E334" s="124"/>
      <c r="F334" s="124"/>
      <c r="G334" s="124"/>
      <c r="H334" s="124"/>
      <c r="I334" s="124"/>
      <c r="J334" s="124"/>
      <c r="K334" s="124"/>
      <c r="L334" s="124"/>
      <c r="M334" s="124"/>
      <c r="N334" s="124"/>
      <c r="O334" s="260">
        <f t="shared" si="6"/>
        <v>0</v>
      </c>
      <c r="P334" s="265"/>
      <c r="Q334" s="135"/>
      <c r="R334" s="45"/>
      <c r="S334" s="56"/>
      <c r="T334" s="64"/>
    </row>
    <row r="335" spans="1:20" x14ac:dyDescent="0.25">
      <c r="A335" s="3"/>
      <c r="B335" s="123" t="s">
        <v>129</v>
      </c>
      <c r="C335" s="124"/>
      <c r="D335" s="124"/>
      <c r="E335" s="124"/>
      <c r="F335" s="124"/>
      <c r="G335" s="124"/>
      <c r="H335" s="124"/>
      <c r="I335" s="124"/>
      <c r="J335" s="124"/>
      <c r="K335" s="124"/>
      <c r="L335" s="124"/>
      <c r="M335" s="124"/>
      <c r="N335" s="124"/>
      <c r="O335" s="260">
        <f t="shared" si="6"/>
        <v>0</v>
      </c>
      <c r="P335" s="265"/>
      <c r="Q335" s="135"/>
      <c r="R335" s="45"/>
      <c r="S335" s="56"/>
      <c r="T335" s="64"/>
    </row>
    <row r="336" spans="1:20" x14ac:dyDescent="0.25">
      <c r="A336" s="3"/>
      <c r="B336" s="123" t="s">
        <v>129</v>
      </c>
      <c r="C336" s="124"/>
      <c r="D336" s="124"/>
      <c r="E336" s="124"/>
      <c r="F336" s="124"/>
      <c r="G336" s="124"/>
      <c r="H336" s="124"/>
      <c r="I336" s="124"/>
      <c r="J336" s="124"/>
      <c r="K336" s="124"/>
      <c r="L336" s="124"/>
      <c r="M336" s="124"/>
      <c r="N336" s="124"/>
      <c r="O336" s="260">
        <f t="shared" si="6"/>
        <v>0</v>
      </c>
      <c r="P336" s="265"/>
      <c r="Q336" s="135"/>
      <c r="R336" s="45"/>
      <c r="S336" s="56"/>
      <c r="T336" s="64"/>
    </row>
    <row r="337" spans="1:20" x14ac:dyDescent="0.25">
      <c r="A337" s="3"/>
      <c r="B337" s="123" t="s">
        <v>129</v>
      </c>
      <c r="C337" s="124"/>
      <c r="D337" s="124"/>
      <c r="E337" s="124"/>
      <c r="F337" s="124"/>
      <c r="G337" s="124"/>
      <c r="H337" s="124"/>
      <c r="I337" s="124"/>
      <c r="J337" s="124"/>
      <c r="K337" s="124"/>
      <c r="L337" s="124"/>
      <c r="M337" s="124"/>
      <c r="N337" s="124"/>
      <c r="O337" s="260">
        <f t="shared" si="6"/>
        <v>0</v>
      </c>
      <c r="P337" s="265"/>
      <c r="Q337" s="135"/>
      <c r="R337" s="45"/>
      <c r="S337" s="56"/>
      <c r="T337" s="64"/>
    </row>
    <row r="338" spans="1:20" x14ac:dyDescent="0.25">
      <c r="A338" s="3"/>
      <c r="B338" s="123" t="s">
        <v>129</v>
      </c>
      <c r="C338" s="124"/>
      <c r="D338" s="124"/>
      <c r="E338" s="124"/>
      <c r="F338" s="124"/>
      <c r="G338" s="124"/>
      <c r="H338" s="124"/>
      <c r="I338" s="124"/>
      <c r="J338" s="124"/>
      <c r="K338" s="124"/>
      <c r="L338" s="124"/>
      <c r="M338" s="124"/>
      <c r="N338" s="124"/>
      <c r="O338" s="260">
        <f t="shared" si="6"/>
        <v>0</v>
      </c>
      <c r="P338" s="265"/>
      <c r="Q338" s="135"/>
      <c r="R338" s="45"/>
      <c r="S338" s="56"/>
      <c r="T338" s="64"/>
    </row>
    <row r="339" spans="1:20" x14ac:dyDescent="0.25">
      <c r="A339" s="3"/>
      <c r="B339" s="123" t="s">
        <v>129</v>
      </c>
      <c r="C339" s="124"/>
      <c r="D339" s="124"/>
      <c r="E339" s="124"/>
      <c r="F339" s="124"/>
      <c r="G339" s="124"/>
      <c r="H339" s="124"/>
      <c r="I339" s="124"/>
      <c r="J339" s="124"/>
      <c r="K339" s="124"/>
      <c r="L339" s="124"/>
      <c r="M339" s="124"/>
      <c r="N339" s="124"/>
      <c r="O339" s="260">
        <f t="shared" si="6"/>
        <v>0</v>
      </c>
      <c r="P339" s="265"/>
      <c r="Q339" s="135"/>
      <c r="R339" s="45"/>
      <c r="S339" s="56"/>
      <c r="T339" s="64"/>
    </row>
    <row r="340" spans="1:20" x14ac:dyDescent="0.25">
      <c r="A340" s="3"/>
      <c r="B340" s="123" t="s">
        <v>129</v>
      </c>
      <c r="C340" s="124"/>
      <c r="D340" s="124"/>
      <c r="E340" s="124"/>
      <c r="F340" s="124"/>
      <c r="G340" s="124"/>
      <c r="H340" s="124"/>
      <c r="I340" s="124"/>
      <c r="J340" s="124"/>
      <c r="K340" s="124"/>
      <c r="L340" s="124"/>
      <c r="M340" s="124"/>
      <c r="N340" s="124"/>
      <c r="O340" s="260">
        <f t="shared" si="6"/>
        <v>0</v>
      </c>
      <c r="P340" s="265"/>
      <c r="Q340" s="135"/>
      <c r="R340" s="45"/>
      <c r="S340" s="56"/>
      <c r="T340" s="64"/>
    </row>
    <row r="341" spans="1:20" x14ac:dyDescent="0.25">
      <c r="A341" s="3"/>
      <c r="B341" s="123" t="s">
        <v>129</v>
      </c>
      <c r="C341" s="124"/>
      <c r="D341" s="124"/>
      <c r="E341" s="124"/>
      <c r="F341" s="124"/>
      <c r="G341" s="124"/>
      <c r="H341" s="124"/>
      <c r="I341" s="124"/>
      <c r="J341" s="124"/>
      <c r="K341" s="124"/>
      <c r="L341" s="124"/>
      <c r="M341" s="124"/>
      <c r="N341" s="124"/>
      <c r="O341" s="260">
        <f t="shared" si="6"/>
        <v>0</v>
      </c>
      <c r="P341" s="265"/>
      <c r="Q341" s="135"/>
      <c r="R341" s="45"/>
      <c r="S341" s="56"/>
      <c r="T341" s="64"/>
    </row>
    <row r="342" spans="1:20" x14ac:dyDescent="0.25">
      <c r="A342" s="3"/>
      <c r="B342" s="123" t="s">
        <v>129</v>
      </c>
      <c r="C342" s="124"/>
      <c r="D342" s="124"/>
      <c r="E342" s="124"/>
      <c r="F342" s="124"/>
      <c r="G342" s="124"/>
      <c r="H342" s="124"/>
      <c r="I342" s="124"/>
      <c r="J342" s="124"/>
      <c r="K342" s="124"/>
      <c r="L342" s="124"/>
      <c r="M342" s="124"/>
      <c r="N342" s="124"/>
      <c r="O342" s="260">
        <f t="shared" si="6"/>
        <v>0</v>
      </c>
      <c r="P342" s="265"/>
      <c r="Q342" s="135"/>
      <c r="R342" s="45"/>
      <c r="S342" s="56"/>
      <c r="T342" s="64"/>
    </row>
    <row r="343" spans="1:20" x14ac:dyDescent="0.25">
      <c r="A343" s="3"/>
      <c r="B343" s="123" t="s">
        <v>129</v>
      </c>
      <c r="C343" s="124"/>
      <c r="D343" s="124"/>
      <c r="E343" s="124"/>
      <c r="F343" s="124"/>
      <c r="G343" s="124"/>
      <c r="H343" s="124"/>
      <c r="I343" s="124"/>
      <c r="J343" s="124"/>
      <c r="K343" s="124"/>
      <c r="L343" s="124"/>
      <c r="M343" s="124"/>
      <c r="N343" s="124"/>
      <c r="O343" s="260">
        <f t="shared" si="6"/>
        <v>0</v>
      </c>
      <c r="P343" s="265"/>
      <c r="Q343" s="135"/>
      <c r="R343" s="45"/>
      <c r="S343" s="56"/>
      <c r="T343" s="64"/>
    </row>
    <row r="344" spans="1:20" x14ac:dyDescent="0.25">
      <c r="A344" s="3"/>
      <c r="B344" s="123" t="s">
        <v>129</v>
      </c>
      <c r="C344" s="124"/>
      <c r="D344" s="124"/>
      <c r="E344" s="124"/>
      <c r="F344" s="124"/>
      <c r="G344" s="124"/>
      <c r="H344" s="124"/>
      <c r="I344" s="124"/>
      <c r="J344" s="124"/>
      <c r="K344" s="124"/>
      <c r="L344" s="124"/>
      <c r="M344" s="124"/>
      <c r="N344" s="124"/>
      <c r="O344" s="260">
        <f t="shared" si="6"/>
        <v>0</v>
      </c>
      <c r="P344" s="265"/>
      <c r="Q344" s="135"/>
      <c r="R344" s="45"/>
      <c r="S344" s="56"/>
      <c r="T344" s="64"/>
    </row>
    <row r="345" spans="1:20" x14ac:dyDescent="0.25">
      <c r="A345" s="3"/>
      <c r="B345" s="123" t="s">
        <v>129</v>
      </c>
      <c r="C345" s="124"/>
      <c r="D345" s="124"/>
      <c r="E345" s="124"/>
      <c r="F345" s="124"/>
      <c r="G345" s="124"/>
      <c r="H345" s="124"/>
      <c r="I345" s="124"/>
      <c r="J345" s="124"/>
      <c r="K345" s="124"/>
      <c r="L345" s="124"/>
      <c r="M345" s="124"/>
      <c r="N345" s="124"/>
      <c r="O345" s="260">
        <f t="shared" si="6"/>
        <v>0</v>
      </c>
      <c r="P345" s="265"/>
      <c r="Q345" s="135"/>
      <c r="R345" s="45"/>
      <c r="S345" s="56"/>
      <c r="T345" s="64"/>
    </row>
    <row r="346" spans="1:20" x14ac:dyDescent="0.25">
      <c r="A346" s="3"/>
      <c r="B346" s="123" t="s">
        <v>129</v>
      </c>
      <c r="C346" s="124"/>
      <c r="D346" s="124"/>
      <c r="E346" s="124"/>
      <c r="F346" s="124"/>
      <c r="G346" s="124"/>
      <c r="H346" s="124"/>
      <c r="I346" s="124"/>
      <c r="J346" s="124"/>
      <c r="K346" s="124"/>
      <c r="L346" s="124"/>
      <c r="M346" s="124"/>
      <c r="N346" s="124"/>
      <c r="O346" s="260">
        <f t="shared" si="6"/>
        <v>0</v>
      </c>
      <c r="P346" s="265"/>
      <c r="Q346" s="135"/>
      <c r="R346" s="45"/>
      <c r="S346" s="56"/>
      <c r="T346" s="64"/>
    </row>
    <row r="347" spans="1:20" x14ac:dyDescent="0.25">
      <c r="A347" s="3"/>
      <c r="B347" s="123" t="s">
        <v>129</v>
      </c>
      <c r="C347" s="124"/>
      <c r="D347" s="124"/>
      <c r="E347" s="124"/>
      <c r="F347" s="124"/>
      <c r="G347" s="124"/>
      <c r="H347" s="124"/>
      <c r="I347" s="124"/>
      <c r="J347" s="124"/>
      <c r="K347" s="124"/>
      <c r="L347" s="124"/>
      <c r="M347" s="124"/>
      <c r="N347" s="124"/>
      <c r="O347" s="260">
        <f t="shared" si="6"/>
        <v>0</v>
      </c>
      <c r="P347" s="265"/>
      <c r="Q347" s="135"/>
      <c r="R347" s="45"/>
      <c r="S347" s="56"/>
      <c r="T347" s="64"/>
    </row>
    <row r="348" spans="1:20" x14ac:dyDescent="0.25">
      <c r="A348" s="3"/>
      <c r="B348" s="123" t="s">
        <v>129</v>
      </c>
      <c r="C348" s="125" t="s">
        <v>37</v>
      </c>
      <c r="D348" s="124"/>
      <c r="E348" s="124"/>
      <c r="F348" s="124"/>
      <c r="G348" s="124"/>
      <c r="H348" s="124"/>
      <c r="I348" s="124"/>
      <c r="J348" s="124"/>
      <c r="K348" s="124"/>
      <c r="L348" s="124"/>
      <c r="M348" s="124"/>
      <c r="N348" s="124"/>
      <c r="O348" s="260">
        <f t="shared" si="6"/>
        <v>0</v>
      </c>
      <c r="P348" s="265"/>
      <c r="Q348" s="135"/>
      <c r="R348" s="45"/>
      <c r="S348" s="56"/>
      <c r="T348" s="64"/>
    </row>
    <row r="349" spans="1:20" x14ac:dyDescent="0.25">
      <c r="A349" s="3"/>
      <c r="B349" s="123" t="s">
        <v>129</v>
      </c>
      <c r="C349" s="126"/>
      <c r="D349" s="124"/>
      <c r="E349" s="124"/>
      <c r="F349" s="124"/>
      <c r="G349" s="124"/>
      <c r="H349" s="124"/>
      <c r="I349" s="124"/>
      <c r="J349" s="124"/>
      <c r="K349" s="124"/>
      <c r="L349" s="124"/>
      <c r="M349" s="124"/>
      <c r="N349" s="124"/>
      <c r="O349" s="260">
        <f t="shared" si="6"/>
        <v>0</v>
      </c>
      <c r="P349" s="265"/>
      <c r="Q349" s="135"/>
      <c r="R349" s="45"/>
      <c r="S349" s="56"/>
      <c r="T349" s="64"/>
    </row>
    <row r="350" spans="1:20" x14ac:dyDescent="0.25">
      <c r="A350" s="3"/>
      <c r="B350" s="408" t="s">
        <v>130</v>
      </c>
      <c r="C350" s="408"/>
      <c r="D350" s="408"/>
      <c r="E350" s="408"/>
      <c r="F350" s="408"/>
      <c r="G350" s="408"/>
      <c r="H350" s="408"/>
      <c r="I350" s="408"/>
      <c r="J350" s="408"/>
      <c r="K350" s="408"/>
      <c r="L350" s="408"/>
      <c r="M350" s="408"/>
      <c r="N350" s="408"/>
      <c r="O350" s="408"/>
      <c r="P350" s="137">
        <f>SUM(O352:O370)</f>
        <v>0</v>
      </c>
      <c r="Q350" s="133">
        <f>SUM(Q352:Q370)</f>
        <v>0</v>
      </c>
      <c r="R350" s="45"/>
      <c r="S350" s="56"/>
      <c r="T350" s="64"/>
    </row>
    <row r="351" spans="1:20" x14ac:dyDescent="0.25">
      <c r="A351" s="3"/>
      <c r="B351" s="257" t="s">
        <v>0</v>
      </c>
      <c r="C351" s="258" t="s">
        <v>1</v>
      </c>
      <c r="D351" s="258" t="s">
        <v>2</v>
      </c>
      <c r="E351" s="258" t="s">
        <v>28</v>
      </c>
      <c r="F351" s="258" t="s">
        <v>3</v>
      </c>
      <c r="G351" s="258" t="s">
        <v>4</v>
      </c>
      <c r="H351" s="258" t="s">
        <v>5</v>
      </c>
      <c r="I351" s="258" t="s">
        <v>6</v>
      </c>
      <c r="J351" s="258" t="s">
        <v>7</v>
      </c>
      <c r="K351" s="258" t="s">
        <v>8</v>
      </c>
      <c r="L351" s="258" t="s">
        <v>9</v>
      </c>
      <c r="M351" s="258" t="s">
        <v>10</v>
      </c>
      <c r="N351" s="258" t="s">
        <v>11</v>
      </c>
      <c r="O351" s="258" t="s">
        <v>12</v>
      </c>
      <c r="P351" s="259" t="s">
        <v>22</v>
      </c>
      <c r="Q351" s="134" t="s">
        <v>37</v>
      </c>
      <c r="R351" s="45"/>
      <c r="S351" s="56"/>
      <c r="T351" s="64"/>
    </row>
    <row r="352" spans="1:20" x14ac:dyDescent="0.25">
      <c r="A352" s="3"/>
      <c r="B352" s="123" t="s">
        <v>130</v>
      </c>
      <c r="C352" s="124"/>
      <c r="D352" s="124"/>
      <c r="E352" s="124"/>
      <c r="F352" s="124"/>
      <c r="G352" s="124"/>
      <c r="H352" s="124"/>
      <c r="I352" s="124"/>
      <c r="J352" s="124"/>
      <c r="K352" s="124"/>
      <c r="L352" s="124"/>
      <c r="M352" s="124"/>
      <c r="N352" s="124"/>
      <c r="O352" s="260">
        <f t="shared" ref="O352:O415" si="7">SUM(F352:N352)</f>
        <v>0</v>
      </c>
      <c r="P352" s="265"/>
      <c r="Q352" s="135"/>
      <c r="R352" s="45"/>
      <c r="S352" s="56"/>
      <c r="T352" s="64"/>
    </row>
    <row r="353" spans="1:20" x14ac:dyDescent="0.25">
      <c r="A353" s="3"/>
      <c r="B353" s="123" t="s">
        <v>130</v>
      </c>
      <c r="C353" s="124"/>
      <c r="D353" s="124"/>
      <c r="E353" s="124"/>
      <c r="F353" s="124"/>
      <c r="G353" s="124"/>
      <c r="H353" s="124"/>
      <c r="I353" s="124"/>
      <c r="J353" s="124"/>
      <c r="K353" s="124"/>
      <c r="L353" s="124"/>
      <c r="M353" s="124"/>
      <c r="N353" s="124"/>
      <c r="O353" s="260">
        <f t="shared" si="7"/>
        <v>0</v>
      </c>
      <c r="P353" s="265"/>
      <c r="Q353" s="135"/>
      <c r="R353" s="45"/>
      <c r="S353" s="56"/>
      <c r="T353" s="64"/>
    </row>
    <row r="354" spans="1:20" x14ac:dyDescent="0.25">
      <c r="A354" s="3"/>
      <c r="B354" s="123" t="s">
        <v>130</v>
      </c>
      <c r="C354" s="124"/>
      <c r="D354" s="124"/>
      <c r="E354" s="124"/>
      <c r="F354" s="124"/>
      <c r="G354" s="124"/>
      <c r="H354" s="124"/>
      <c r="I354" s="124"/>
      <c r="J354" s="124"/>
      <c r="K354" s="124"/>
      <c r="L354" s="124"/>
      <c r="M354" s="124"/>
      <c r="N354" s="124"/>
      <c r="O354" s="260">
        <f t="shared" si="7"/>
        <v>0</v>
      </c>
      <c r="P354" s="265"/>
      <c r="Q354" s="135"/>
      <c r="R354" s="45"/>
      <c r="S354" s="56"/>
      <c r="T354" s="64"/>
    </row>
    <row r="355" spans="1:20" x14ac:dyDescent="0.25">
      <c r="A355" s="3"/>
      <c r="B355" s="123" t="s">
        <v>130</v>
      </c>
      <c r="C355" s="124"/>
      <c r="D355" s="124"/>
      <c r="E355" s="124"/>
      <c r="F355" s="124"/>
      <c r="G355" s="124"/>
      <c r="H355" s="124"/>
      <c r="I355" s="124"/>
      <c r="J355" s="124"/>
      <c r="K355" s="124"/>
      <c r="L355" s="124"/>
      <c r="M355" s="124"/>
      <c r="N355" s="124"/>
      <c r="O355" s="260">
        <f t="shared" si="7"/>
        <v>0</v>
      </c>
      <c r="P355" s="265"/>
      <c r="Q355" s="135"/>
      <c r="R355" s="45"/>
      <c r="S355" s="56"/>
      <c r="T355" s="64"/>
    </row>
    <row r="356" spans="1:20" x14ac:dyDescent="0.25">
      <c r="A356" s="3"/>
      <c r="B356" s="123" t="s">
        <v>130</v>
      </c>
      <c r="C356" s="124"/>
      <c r="D356" s="124"/>
      <c r="E356" s="124"/>
      <c r="F356" s="124"/>
      <c r="G356" s="124"/>
      <c r="H356" s="124"/>
      <c r="I356" s="124"/>
      <c r="J356" s="124"/>
      <c r="K356" s="124"/>
      <c r="L356" s="124"/>
      <c r="M356" s="124"/>
      <c r="N356" s="124"/>
      <c r="O356" s="260">
        <f t="shared" si="7"/>
        <v>0</v>
      </c>
      <c r="P356" s="265"/>
      <c r="Q356" s="135"/>
      <c r="R356" s="45"/>
      <c r="S356" s="56"/>
      <c r="T356" s="64"/>
    </row>
    <row r="357" spans="1:20" x14ac:dyDescent="0.25">
      <c r="A357" s="3"/>
      <c r="B357" s="123" t="s">
        <v>130</v>
      </c>
      <c r="C357" s="124"/>
      <c r="D357" s="124"/>
      <c r="E357" s="124"/>
      <c r="F357" s="124"/>
      <c r="G357" s="124"/>
      <c r="H357" s="124"/>
      <c r="I357" s="124"/>
      <c r="J357" s="124"/>
      <c r="K357" s="124"/>
      <c r="L357" s="124"/>
      <c r="M357" s="124"/>
      <c r="N357" s="124"/>
      <c r="O357" s="260">
        <f t="shared" si="7"/>
        <v>0</v>
      </c>
      <c r="P357" s="265"/>
      <c r="Q357" s="135"/>
      <c r="R357" s="45"/>
      <c r="S357" s="56"/>
      <c r="T357" s="64"/>
    </row>
    <row r="358" spans="1:20" x14ac:dyDescent="0.25">
      <c r="A358" s="3"/>
      <c r="B358" s="123" t="s">
        <v>130</v>
      </c>
      <c r="C358" s="124"/>
      <c r="D358" s="124"/>
      <c r="E358" s="124"/>
      <c r="F358" s="124"/>
      <c r="G358" s="124"/>
      <c r="H358" s="124"/>
      <c r="I358" s="124"/>
      <c r="J358" s="124"/>
      <c r="K358" s="124"/>
      <c r="L358" s="124"/>
      <c r="M358" s="124"/>
      <c r="N358" s="124"/>
      <c r="O358" s="260">
        <f t="shared" si="7"/>
        <v>0</v>
      </c>
      <c r="P358" s="265"/>
      <c r="Q358" s="135"/>
      <c r="R358" s="45"/>
      <c r="S358" s="56"/>
      <c r="T358" s="64"/>
    </row>
    <row r="359" spans="1:20" x14ac:dyDescent="0.25">
      <c r="A359" s="3"/>
      <c r="B359" s="123" t="s">
        <v>130</v>
      </c>
      <c r="C359" s="124"/>
      <c r="D359" s="124"/>
      <c r="E359" s="124"/>
      <c r="F359" s="124"/>
      <c r="G359" s="124"/>
      <c r="H359" s="124"/>
      <c r="I359" s="124"/>
      <c r="J359" s="124"/>
      <c r="K359" s="124"/>
      <c r="L359" s="124"/>
      <c r="M359" s="124"/>
      <c r="N359" s="124"/>
      <c r="O359" s="260">
        <f t="shared" si="7"/>
        <v>0</v>
      </c>
      <c r="P359" s="265"/>
      <c r="Q359" s="135"/>
      <c r="R359" s="45"/>
      <c r="S359" s="56"/>
      <c r="T359" s="64"/>
    </row>
    <row r="360" spans="1:20" x14ac:dyDescent="0.25">
      <c r="A360" s="3"/>
      <c r="B360" s="123" t="s">
        <v>130</v>
      </c>
      <c r="C360" s="124"/>
      <c r="D360" s="124"/>
      <c r="E360" s="124"/>
      <c r="F360" s="124"/>
      <c r="G360" s="124"/>
      <c r="H360" s="124"/>
      <c r="I360" s="124"/>
      <c r="J360" s="124"/>
      <c r="K360" s="124"/>
      <c r="L360" s="124"/>
      <c r="M360" s="124"/>
      <c r="N360" s="124"/>
      <c r="O360" s="260">
        <f t="shared" si="7"/>
        <v>0</v>
      </c>
      <c r="P360" s="265"/>
      <c r="Q360" s="135"/>
      <c r="R360" s="45"/>
      <c r="S360" s="56"/>
      <c r="T360" s="64"/>
    </row>
    <row r="361" spans="1:20" x14ac:dyDescent="0.25">
      <c r="A361" s="3"/>
      <c r="B361" s="123" t="s">
        <v>130</v>
      </c>
      <c r="C361" s="124"/>
      <c r="D361" s="124"/>
      <c r="E361" s="124"/>
      <c r="F361" s="124"/>
      <c r="G361" s="124"/>
      <c r="H361" s="124"/>
      <c r="I361" s="124"/>
      <c r="J361" s="124"/>
      <c r="K361" s="124"/>
      <c r="L361" s="124"/>
      <c r="M361" s="124"/>
      <c r="N361" s="124"/>
      <c r="O361" s="260">
        <f t="shared" si="7"/>
        <v>0</v>
      </c>
      <c r="P361" s="265"/>
      <c r="Q361" s="135"/>
      <c r="R361" s="45"/>
      <c r="S361" s="56"/>
      <c r="T361" s="64"/>
    </row>
    <row r="362" spans="1:20" x14ac:dyDescent="0.25">
      <c r="A362" s="3"/>
      <c r="B362" s="123" t="s">
        <v>130</v>
      </c>
      <c r="C362" s="124"/>
      <c r="D362" s="124"/>
      <c r="E362" s="124"/>
      <c r="F362" s="124"/>
      <c r="G362" s="124"/>
      <c r="H362" s="124"/>
      <c r="I362" s="124"/>
      <c r="J362" s="124"/>
      <c r="K362" s="124"/>
      <c r="L362" s="124"/>
      <c r="M362" s="124"/>
      <c r="N362" s="124"/>
      <c r="O362" s="260">
        <f t="shared" si="7"/>
        <v>0</v>
      </c>
      <c r="P362" s="265"/>
      <c r="Q362" s="135"/>
      <c r="R362" s="45"/>
      <c r="S362" s="56"/>
      <c r="T362" s="64"/>
    </row>
    <row r="363" spans="1:20" x14ac:dyDescent="0.25">
      <c r="A363" s="3"/>
      <c r="B363" s="123" t="s">
        <v>130</v>
      </c>
      <c r="C363" s="124"/>
      <c r="D363" s="124"/>
      <c r="E363" s="124"/>
      <c r="F363" s="124"/>
      <c r="G363" s="124"/>
      <c r="H363" s="124"/>
      <c r="I363" s="124"/>
      <c r="J363" s="124"/>
      <c r="K363" s="124"/>
      <c r="L363" s="124"/>
      <c r="M363" s="124"/>
      <c r="N363" s="124"/>
      <c r="O363" s="260">
        <f t="shared" si="7"/>
        <v>0</v>
      </c>
      <c r="P363" s="265"/>
      <c r="Q363" s="135"/>
      <c r="R363" s="45"/>
      <c r="S363" s="56"/>
      <c r="T363" s="64"/>
    </row>
    <row r="364" spans="1:20" x14ac:dyDescent="0.25">
      <c r="A364" s="3"/>
      <c r="B364" s="123" t="s">
        <v>130</v>
      </c>
      <c r="C364" s="124"/>
      <c r="D364" s="124"/>
      <c r="E364" s="124"/>
      <c r="F364" s="124"/>
      <c r="G364" s="124"/>
      <c r="H364" s="124"/>
      <c r="I364" s="124"/>
      <c r="J364" s="124"/>
      <c r="K364" s="124"/>
      <c r="L364" s="124"/>
      <c r="M364" s="124"/>
      <c r="N364" s="124"/>
      <c r="O364" s="260">
        <f t="shared" si="7"/>
        <v>0</v>
      </c>
      <c r="P364" s="265"/>
      <c r="Q364" s="135"/>
      <c r="R364" s="45"/>
      <c r="S364" s="56"/>
      <c r="T364" s="64"/>
    </row>
    <row r="365" spans="1:20" x14ac:dyDescent="0.25">
      <c r="A365" s="3"/>
      <c r="B365" s="123" t="s">
        <v>130</v>
      </c>
      <c r="C365" s="124"/>
      <c r="D365" s="124"/>
      <c r="E365" s="124"/>
      <c r="F365" s="124"/>
      <c r="G365" s="124"/>
      <c r="H365" s="124"/>
      <c r="I365" s="124"/>
      <c r="J365" s="124"/>
      <c r="K365" s="124"/>
      <c r="L365" s="124"/>
      <c r="M365" s="124"/>
      <c r="N365" s="124"/>
      <c r="O365" s="260">
        <f t="shared" si="7"/>
        <v>0</v>
      </c>
      <c r="P365" s="265"/>
      <c r="Q365" s="135"/>
      <c r="R365" s="45"/>
      <c r="S365" s="56"/>
      <c r="T365" s="64"/>
    </row>
    <row r="366" spans="1:20" x14ac:dyDescent="0.25">
      <c r="A366" s="3"/>
      <c r="B366" s="123" t="s">
        <v>130</v>
      </c>
      <c r="C366" s="124"/>
      <c r="D366" s="124"/>
      <c r="E366" s="124"/>
      <c r="F366" s="124"/>
      <c r="G366" s="124"/>
      <c r="H366" s="124"/>
      <c r="I366" s="124"/>
      <c r="J366" s="124"/>
      <c r="K366" s="124"/>
      <c r="L366" s="124"/>
      <c r="M366" s="124"/>
      <c r="N366" s="124"/>
      <c r="O366" s="260">
        <f t="shared" si="7"/>
        <v>0</v>
      </c>
      <c r="P366" s="265"/>
      <c r="Q366" s="135"/>
      <c r="R366" s="45"/>
      <c r="S366" s="56"/>
      <c r="T366" s="64"/>
    </row>
    <row r="367" spans="1:20" x14ac:dyDescent="0.25">
      <c r="A367" s="3"/>
      <c r="B367" s="123" t="s">
        <v>130</v>
      </c>
      <c r="C367" s="124"/>
      <c r="D367" s="124"/>
      <c r="E367" s="124"/>
      <c r="F367" s="124"/>
      <c r="G367" s="124"/>
      <c r="H367" s="124"/>
      <c r="I367" s="124"/>
      <c r="J367" s="124"/>
      <c r="K367" s="124"/>
      <c r="L367" s="124"/>
      <c r="M367" s="124"/>
      <c r="N367" s="124"/>
      <c r="O367" s="260">
        <f t="shared" si="7"/>
        <v>0</v>
      </c>
      <c r="P367" s="265"/>
      <c r="Q367" s="135"/>
      <c r="R367" s="45"/>
      <c r="S367" s="56"/>
      <c r="T367" s="64"/>
    </row>
    <row r="368" spans="1:20" x14ac:dyDescent="0.25">
      <c r="A368" s="3"/>
      <c r="B368" s="123" t="s">
        <v>130</v>
      </c>
      <c r="C368" s="124"/>
      <c r="D368" s="124"/>
      <c r="E368" s="124"/>
      <c r="F368" s="124"/>
      <c r="G368" s="124"/>
      <c r="H368" s="124"/>
      <c r="I368" s="124"/>
      <c r="J368" s="124"/>
      <c r="K368" s="124"/>
      <c r="L368" s="124"/>
      <c r="M368" s="124"/>
      <c r="N368" s="124"/>
      <c r="O368" s="260">
        <f t="shared" si="7"/>
        <v>0</v>
      </c>
      <c r="P368" s="265"/>
      <c r="Q368" s="135"/>
      <c r="R368" s="45"/>
      <c r="S368" s="56"/>
      <c r="T368" s="64"/>
    </row>
    <row r="369" spans="1:20" x14ac:dyDescent="0.25">
      <c r="A369" s="3"/>
      <c r="B369" s="123" t="s">
        <v>130</v>
      </c>
      <c r="C369" s="125" t="s">
        <v>37</v>
      </c>
      <c r="D369" s="124"/>
      <c r="E369" s="124"/>
      <c r="F369" s="124"/>
      <c r="G369" s="124"/>
      <c r="H369" s="124"/>
      <c r="I369" s="124"/>
      <c r="J369" s="124"/>
      <c r="K369" s="124"/>
      <c r="L369" s="124"/>
      <c r="M369" s="124"/>
      <c r="N369" s="124"/>
      <c r="O369" s="260">
        <f t="shared" si="7"/>
        <v>0</v>
      </c>
      <c r="P369" s="265"/>
      <c r="Q369" s="135"/>
      <c r="R369" s="45"/>
      <c r="S369" s="56"/>
      <c r="T369" s="64"/>
    </row>
    <row r="370" spans="1:20" x14ac:dyDescent="0.25">
      <c r="A370" s="3"/>
      <c r="B370" s="123" t="s">
        <v>130</v>
      </c>
      <c r="C370" s="126"/>
      <c r="D370" s="124"/>
      <c r="E370" s="124"/>
      <c r="F370" s="124"/>
      <c r="G370" s="124"/>
      <c r="H370" s="124"/>
      <c r="I370" s="124"/>
      <c r="J370" s="124"/>
      <c r="K370" s="124"/>
      <c r="L370" s="124"/>
      <c r="M370" s="124"/>
      <c r="N370" s="124"/>
      <c r="O370" s="260">
        <f t="shared" si="7"/>
        <v>0</v>
      </c>
      <c r="P370" s="265"/>
      <c r="Q370" s="135"/>
      <c r="R370" s="45"/>
      <c r="S370" s="56"/>
      <c r="T370" s="64"/>
    </row>
    <row r="371" spans="1:20" x14ac:dyDescent="0.25">
      <c r="A371" s="3"/>
      <c r="B371" s="408" t="s">
        <v>131</v>
      </c>
      <c r="C371" s="408"/>
      <c r="D371" s="408"/>
      <c r="E371" s="408"/>
      <c r="F371" s="408"/>
      <c r="G371" s="408"/>
      <c r="H371" s="408"/>
      <c r="I371" s="408"/>
      <c r="J371" s="408"/>
      <c r="K371" s="408"/>
      <c r="L371" s="408"/>
      <c r="M371" s="408"/>
      <c r="N371" s="408"/>
      <c r="O371" s="408"/>
      <c r="P371" s="137">
        <f>SUM(O373:O391)</f>
        <v>0</v>
      </c>
      <c r="Q371" s="133">
        <f>SUM(Q373:Q391)</f>
        <v>0</v>
      </c>
      <c r="R371" s="45"/>
      <c r="S371" s="56"/>
      <c r="T371" s="64"/>
    </row>
    <row r="372" spans="1:20" x14ac:dyDescent="0.25">
      <c r="A372" s="3"/>
      <c r="B372" s="257" t="s">
        <v>0</v>
      </c>
      <c r="C372" s="258" t="s">
        <v>1</v>
      </c>
      <c r="D372" s="258" t="s">
        <v>2</v>
      </c>
      <c r="E372" s="258" t="s">
        <v>28</v>
      </c>
      <c r="F372" s="258" t="s">
        <v>3</v>
      </c>
      <c r="G372" s="258" t="s">
        <v>4</v>
      </c>
      <c r="H372" s="258" t="s">
        <v>5</v>
      </c>
      <c r="I372" s="258" t="s">
        <v>6</v>
      </c>
      <c r="J372" s="258" t="s">
        <v>7</v>
      </c>
      <c r="K372" s="258" t="s">
        <v>8</v>
      </c>
      <c r="L372" s="258" t="s">
        <v>9</v>
      </c>
      <c r="M372" s="258" t="s">
        <v>10</v>
      </c>
      <c r="N372" s="258" t="s">
        <v>11</v>
      </c>
      <c r="O372" s="258" t="s">
        <v>12</v>
      </c>
      <c r="P372" s="259" t="s">
        <v>22</v>
      </c>
      <c r="Q372" s="134" t="s">
        <v>37</v>
      </c>
      <c r="R372" s="45"/>
      <c r="S372" s="56"/>
      <c r="T372" s="64"/>
    </row>
    <row r="373" spans="1:20" x14ac:dyDescent="0.25">
      <c r="A373" s="3"/>
      <c r="B373" s="123" t="s">
        <v>131</v>
      </c>
      <c r="C373" s="124"/>
      <c r="D373" s="124"/>
      <c r="E373" s="124"/>
      <c r="F373" s="124"/>
      <c r="G373" s="124"/>
      <c r="H373" s="124"/>
      <c r="I373" s="124"/>
      <c r="J373" s="124"/>
      <c r="K373" s="124"/>
      <c r="L373" s="124"/>
      <c r="M373" s="124"/>
      <c r="N373" s="124"/>
      <c r="O373" s="260">
        <f t="shared" si="7"/>
        <v>0</v>
      </c>
      <c r="P373" s="265"/>
      <c r="Q373" s="135"/>
      <c r="R373" s="45"/>
      <c r="S373" s="56"/>
      <c r="T373" s="64"/>
    </row>
    <row r="374" spans="1:20" x14ac:dyDescent="0.25">
      <c r="A374" s="3"/>
      <c r="B374" s="123" t="s">
        <v>131</v>
      </c>
      <c r="C374" s="124"/>
      <c r="D374" s="124"/>
      <c r="E374" s="124"/>
      <c r="F374" s="124"/>
      <c r="G374" s="124"/>
      <c r="H374" s="124"/>
      <c r="I374" s="124"/>
      <c r="J374" s="124"/>
      <c r="K374" s="124"/>
      <c r="L374" s="124"/>
      <c r="M374" s="124"/>
      <c r="N374" s="124"/>
      <c r="O374" s="260">
        <f t="shared" si="7"/>
        <v>0</v>
      </c>
      <c r="P374" s="265"/>
      <c r="Q374" s="135"/>
      <c r="R374" s="45"/>
      <c r="S374" s="56"/>
      <c r="T374" s="64"/>
    </row>
    <row r="375" spans="1:20" x14ac:dyDescent="0.25">
      <c r="A375" s="3"/>
      <c r="B375" s="123" t="s">
        <v>131</v>
      </c>
      <c r="C375" s="124"/>
      <c r="D375" s="124"/>
      <c r="E375" s="124"/>
      <c r="F375" s="124"/>
      <c r="G375" s="124"/>
      <c r="H375" s="124"/>
      <c r="I375" s="124"/>
      <c r="J375" s="124"/>
      <c r="K375" s="124"/>
      <c r="L375" s="124"/>
      <c r="M375" s="124"/>
      <c r="N375" s="124"/>
      <c r="O375" s="260">
        <f t="shared" si="7"/>
        <v>0</v>
      </c>
      <c r="P375" s="265"/>
      <c r="Q375" s="135"/>
      <c r="R375" s="45"/>
      <c r="S375" s="56"/>
      <c r="T375" s="64"/>
    </row>
    <row r="376" spans="1:20" x14ac:dyDescent="0.25">
      <c r="A376" s="3"/>
      <c r="B376" s="123" t="s">
        <v>131</v>
      </c>
      <c r="C376" s="124"/>
      <c r="D376" s="124"/>
      <c r="E376" s="124"/>
      <c r="F376" s="124"/>
      <c r="G376" s="124"/>
      <c r="H376" s="124"/>
      <c r="I376" s="124"/>
      <c r="J376" s="124"/>
      <c r="K376" s="124"/>
      <c r="L376" s="124"/>
      <c r="M376" s="124"/>
      <c r="N376" s="124"/>
      <c r="O376" s="260">
        <f t="shared" si="7"/>
        <v>0</v>
      </c>
      <c r="P376" s="265"/>
      <c r="Q376" s="135"/>
      <c r="R376" s="45"/>
      <c r="S376" s="56"/>
      <c r="T376" s="64"/>
    </row>
    <row r="377" spans="1:20" x14ac:dyDescent="0.25">
      <c r="A377" s="3"/>
      <c r="B377" s="123" t="s">
        <v>131</v>
      </c>
      <c r="C377" s="124"/>
      <c r="D377" s="124"/>
      <c r="E377" s="124"/>
      <c r="F377" s="124"/>
      <c r="G377" s="124"/>
      <c r="H377" s="124"/>
      <c r="I377" s="124"/>
      <c r="J377" s="124"/>
      <c r="K377" s="124"/>
      <c r="L377" s="124"/>
      <c r="M377" s="124"/>
      <c r="N377" s="124"/>
      <c r="O377" s="260">
        <f t="shared" si="7"/>
        <v>0</v>
      </c>
      <c r="P377" s="265"/>
      <c r="Q377" s="135"/>
      <c r="R377" s="45"/>
      <c r="S377" s="56"/>
      <c r="T377" s="64"/>
    </row>
    <row r="378" spans="1:20" x14ac:dyDescent="0.25">
      <c r="A378" s="3"/>
      <c r="B378" s="123" t="s">
        <v>131</v>
      </c>
      <c r="C378" s="124"/>
      <c r="D378" s="124"/>
      <c r="E378" s="124"/>
      <c r="F378" s="124"/>
      <c r="G378" s="124"/>
      <c r="H378" s="124"/>
      <c r="I378" s="124"/>
      <c r="J378" s="124"/>
      <c r="K378" s="124"/>
      <c r="L378" s="124"/>
      <c r="M378" s="124"/>
      <c r="N378" s="124"/>
      <c r="O378" s="260">
        <f t="shared" si="7"/>
        <v>0</v>
      </c>
      <c r="P378" s="265"/>
      <c r="Q378" s="135"/>
      <c r="R378" s="45"/>
      <c r="S378" s="56"/>
      <c r="T378" s="64"/>
    </row>
    <row r="379" spans="1:20" x14ac:dyDescent="0.25">
      <c r="A379" s="3"/>
      <c r="B379" s="123" t="s">
        <v>131</v>
      </c>
      <c r="C379" s="124"/>
      <c r="D379" s="124"/>
      <c r="E379" s="124"/>
      <c r="F379" s="124"/>
      <c r="G379" s="124"/>
      <c r="H379" s="124"/>
      <c r="I379" s="124"/>
      <c r="J379" s="124"/>
      <c r="K379" s="124"/>
      <c r="L379" s="124"/>
      <c r="M379" s="124"/>
      <c r="N379" s="124"/>
      <c r="O379" s="260">
        <f t="shared" si="7"/>
        <v>0</v>
      </c>
      <c r="P379" s="265"/>
      <c r="Q379" s="135"/>
      <c r="R379" s="45"/>
      <c r="S379" s="56"/>
      <c r="T379" s="64"/>
    </row>
    <row r="380" spans="1:20" x14ac:dyDescent="0.25">
      <c r="A380" s="3"/>
      <c r="B380" s="123" t="s">
        <v>131</v>
      </c>
      <c r="C380" s="124"/>
      <c r="D380" s="124"/>
      <c r="E380" s="124"/>
      <c r="F380" s="124"/>
      <c r="G380" s="124"/>
      <c r="H380" s="124"/>
      <c r="I380" s="124"/>
      <c r="J380" s="124"/>
      <c r="K380" s="124"/>
      <c r="L380" s="124"/>
      <c r="M380" s="124"/>
      <c r="N380" s="124"/>
      <c r="O380" s="260">
        <f t="shared" si="7"/>
        <v>0</v>
      </c>
      <c r="P380" s="265"/>
      <c r="Q380" s="135"/>
      <c r="R380" s="45"/>
      <c r="S380" s="56"/>
      <c r="T380" s="64"/>
    </row>
    <row r="381" spans="1:20" x14ac:dyDescent="0.25">
      <c r="A381" s="3"/>
      <c r="B381" s="123" t="s">
        <v>131</v>
      </c>
      <c r="C381" s="124"/>
      <c r="D381" s="124"/>
      <c r="E381" s="124"/>
      <c r="F381" s="124"/>
      <c r="G381" s="124"/>
      <c r="H381" s="124"/>
      <c r="I381" s="124"/>
      <c r="J381" s="124"/>
      <c r="K381" s="124"/>
      <c r="L381" s="124"/>
      <c r="M381" s="124"/>
      <c r="N381" s="124"/>
      <c r="O381" s="260">
        <f t="shared" si="7"/>
        <v>0</v>
      </c>
      <c r="P381" s="265"/>
      <c r="Q381" s="135"/>
      <c r="R381" s="45"/>
      <c r="S381" s="56"/>
      <c r="T381" s="64"/>
    </row>
    <row r="382" spans="1:20" x14ac:dyDescent="0.25">
      <c r="A382" s="3"/>
      <c r="B382" s="123" t="s">
        <v>131</v>
      </c>
      <c r="C382" s="124"/>
      <c r="D382" s="124"/>
      <c r="E382" s="124"/>
      <c r="F382" s="124"/>
      <c r="G382" s="124"/>
      <c r="H382" s="124"/>
      <c r="I382" s="124"/>
      <c r="J382" s="124"/>
      <c r="K382" s="124"/>
      <c r="L382" s="124"/>
      <c r="M382" s="124"/>
      <c r="N382" s="124"/>
      <c r="O382" s="260">
        <f t="shared" si="7"/>
        <v>0</v>
      </c>
      <c r="P382" s="265"/>
      <c r="Q382" s="135"/>
      <c r="R382" s="45"/>
      <c r="S382" s="56"/>
      <c r="T382" s="64"/>
    </row>
    <row r="383" spans="1:20" x14ac:dyDescent="0.25">
      <c r="A383" s="3"/>
      <c r="B383" s="123" t="s">
        <v>131</v>
      </c>
      <c r="C383" s="124"/>
      <c r="D383" s="124"/>
      <c r="E383" s="124"/>
      <c r="F383" s="124"/>
      <c r="G383" s="124"/>
      <c r="H383" s="124"/>
      <c r="I383" s="124"/>
      <c r="J383" s="124"/>
      <c r="K383" s="124"/>
      <c r="L383" s="124"/>
      <c r="M383" s="124"/>
      <c r="N383" s="124"/>
      <c r="O383" s="260">
        <f t="shared" si="7"/>
        <v>0</v>
      </c>
      <c r="P383" s="265"/>
      <c r="Q383" s="135"/>
      <c r="R383" s="45"/>
      <c r="S383" s="56"/>
      <c r="T383" s="64"/>
    </row>
    <row r="384" spans="1:20" x14ac:dyDescent="0.25">
      <c r="A384" s="3"/>
      <c r="B384" s="123" t="s">
        <v>131</v>
      </c>
      <c r="C384" s="124"/>
      <c r="D384" s="124"/>
      <c r="E384" s="124"/>
      <c r="F384" s="124"/>
      <c r="G384" s="124"/>
      <c r="H384" s="124"/>
      <c r="I384" s="124"/>
      <c r="J384" s="124"/>
      <c r="K384" s="124"/>
      <c r="L384" s="124"/>
      <c r="M384" s="124"/>
      <c r="N384" s="124"/>
      <c r="O384" s="260">
        <f t="shared" si="7"/>
        <v>0</v>
      </c>
      <c r="P384" s="265"/>
      <c r="Q384" s="135"/>
      <c r="R384" s="45"/>
      <c r="S384" s="56"/>
      <c r="T384" s="64"/>
    </row>
    <row r="385" spans="1:20" x14ac:dyDescent="0.25">
      <c r="A385" s="3"/>
      <c r="B385" s="123" t="s">
        <v>131</v>
      </c>
      <c r="C385" s="124"/>
      <c r="D385" s="124"/>
      <c r="E385" s="124"/>
      <c r="F385" s="124"/>
      <c r="G385" s="124"/>
      <c r="H385" s="124"/>
      <c r="I385" s="124"/>
      <c r="J385" s="124"/>
      <c r="K385" s="124"/>
      <c r="L385" s="124"/>
      <c r="M385" s="124"/>
      <c r="N385" s="124"/>
      <c r="O385" s="260">
        <f t="shared" si="7"/>
        <v>0</v>
      </c>
      <c r="P385" s="265"/>
      <c r="Q385" s="135"/>
      <c r="R385" s="45"/>
      <c r="S385" s="56"/>
      <c r="T385" s="64"/>
    </row>
    <row r="386" spans="1:20" x14ac:dyDescent="0.25">
      <c r="A386" s="3"/>
      <c r="B386" s="123" t="s">
        <v>131</v>
      </c>
      <c r="C386" s="124"/>
      <c r="D386" s="124"/>
      <c r="E386" s="124"/>
      <c r="F386" s="124"/>
      <c r="G386" s="124"/>
      <c r="H386" s="124"/>
      <c r="I386" s="124"/>
      <c r="J386" s="124"/>
      <c r="K386" s="124"/>
      <c r="L386" s="124"/>
      <c r="M386" s="124"/>
      <c r="N386" s="124"/>
      <c r="O386" s="260">
        <f t="shared" si="7"/>
        <v>0</v>
      </c>
      <c r="P386" s="265"/>
      <c r="Q386" s="135"/>
      <c r="R386" s="45"/>
      <c r="S386" s="56"/>
      <c r="T386" s="64"/>
    </row>
    <row r="387" spans="1:20" x14ac:dyDescent="0.25">
      <c r="A387" s="3"/>
      <c r="B387" s="123" t="s">
        <v>131</v>
      </c>
      <c r="C387" s="124"/>
      <c r="D387" s="124"/>
      <c r="E387" s="124"/>
      <c r="F387" s="124"/>
      <c r="G387" s="124"/>
      <c r="H387" s="124"/>
      <c r="I387" s="124"/>
      <c r="J387" s="124"/>
      <c r="K387" s="124"/>
      <c r="L387" s="124"/>
      <c r="M387" s="124"/>
      <c r="N387" s="124"/>
      <c r="O387" s="260">
        <f t="shared" si="7"/>
        <v>0</v>
      </c>
      <c r="P387" s="265"/>
      <c r="Q387" s="135"/>
      <c r="R387" s="45"/>
      <c r="S387" s="56"/>
      <c r="T387" s="64"/>
    </row>
    <row r="388" spans="1:20" x14ac:dyDescent="0.25">
      <c r="A388" s="3"/>
      <c r="B388" s="123" t="s">
        <v>131</v>
      </c>
      <c r="C388" s="124"/>
      <c r="D388" s="124"/>
      <c r="E388" s="124"/>
      <c r="F388" s="124"/>
      <c r="G388" s="124"/>
      <c r="H388" s="124"/>
      <c r="I388" s="124"/>
      <c r="J388" s="124"/>
      <c r="K388" s="124"/>
      <c r="L388" s="124"/>
      <c r="M388" s="124"/>
      <c r="N388" s="124"/>
      <c r="O388" s="260">
        <f t="shared" si="7"/>
        <v>0</v>
      </c>
      <c r="P388" s="265"/>
      <c r="Q388" s="135"/>
      <c r="R388" s="45"/>
      <c r="S388" s="56"/>
      <c r="T388" s="64"/>
    </row>
    <row r="389" spans="1:20" x14ac:dyDescent="0.25">
      <c r="A389" s="3"/>
      <c r="B389" s="123" t="s">
        <v>131</v>
      </c>
      <c r="C389" s="124"/>
      <c r="D389" s="124"/>
      <c r="E389" s="124"/>
      <c r="F389" s="124"/>
      <c r="G389" s="124"/>
      <c r="H389" s="124"/>
      <c r="I389" s="124"/>
      <c r="J389" s="124"/>
      <c r="K389" s="124"/>
      <c r="L389" s="124"/>
      <c r="M389" s="124"/>
      <c r="N389" s="124"/>
      <c r="O389" s="260">
        <f t="shared" si="7"/>
        <v>0</v>
      </c>
      <c r="P389" s="265"/>
      <c r="Q389" s="135"/>
      <c r="R389" s="45"/>
      <c r="S389" s="56"/>
      <c r="T389" s="64"/>
    </row>
    <row r="390" spans="1:20" x14ac:dyDescent="0.25">
      <c r="A390" s="3"/>
      <c r="B390" s="123" t="s">
        <v>131</v>
      </c>
      <c r="C390" s="125" t="s">
        <v>37</v>
      </c>
      <c r="D390" s="124"/>
      <c r="E390" s="124"/>
      <c r="F390" s="124"/>
      <c r="G390" s="124"/>
      <c r="H390" s="124"/>
      <c r="I390" s="124"/>
      <c r="J390" s="124"/>
      <c r="K390" s="124"/>
      <c r="L390" s="124"/>
      <c r="M390" s="124"/>
      <c r="N390" s="124"/>
      <c r="O390" s="260">
        <f t="shared" si="7"/>
        <v>0</v>
      </c>
      <c r="P390" s="265"/>
      <c r="Q390" s="135"/>
      <c r="R390" s="45"/>
      <c r="S390" s="56"/>
      <c r="T390" s="64"/>
    </row>
    <row r="391" spans="1:20" x14ac:dyDescent="0.25">
      <c r="A391" s="3"/>
      <c r="B391" s="123" t="s">
        <v>131</v>
      </c>
      <c r="C391" s="126"/>
      <c r="D391" s="124"/>
      <c r="E391" s="124"/>
      <c r="F391" s="124"/>
      <c r="G391" s="124"/>
      <c r="H391" s="124"/>
      <c r="I391" s="124"/>
      <c r="J391" s="124"/>
      <c r="K391" s="124"/>
      <c r="L391" s="124"/>
      <c r="M391" s="124"/>
      <c r="N391" s="124"/>
      <c r="O391" s="260">
        <f t="shared" si="7"/>
        <v>0</v>
      </c>
      <c r="P391" s="265"/>
      <c r="Q391" s="135"/>
      <c r="R391" s="45"/>
      <c r="S391" s="56"/>
      <c r="T391" s="64"/>
    </row>
    <row r="392" spans="1:20" x14ac:dyDescent="0.25">
      <c r="A392" s="3"/>
      <c r="B392" s="408" t="s">
        <v>132</v>
      </c>
      <c r="C392" s="408"/>
      <c r="D392" s="408"/>
      <c r="E392" s="408"/>
      <c r="F392" s="408"/>
      <c r="G392" s="408"/>
      <c r="H392" s="408"/>
      <c r="I392" s="408"/>
      <c r="J392" s="408"/>
      <c r="K392" s="408"/>
      <c r="L392" s="408"/>
      <c r="M392" s="408"/>
      <c r="N392" s="408"/>
      <c r="O392" s="408"/>
      <c r="P392" s="137">
        <f>SUM(O394:O407)</f>
        <v>0</v>
      </c>
      <c r="Q392" s="133">
        <f>SUM(Q394:Q407)</f>
        <v>0</v>
      </c>
      <c r="R392" s="45"/>
      <c r="S392" s="56"/>
      <c r="T392" s="64"/>
    </row>
    <row r="393" spans="1:20" x14ac:dyDescent="0.25">
      <c r="A393" s="3"/>
      <c r="B393" s="257" t="s">
        <v>0</v>
      </c>
      <c r="C393" s="258" t="s">
        <v>1</v>
      </c>
      <c r="D393" s="258" t="s">
        <v>2</v>
      </c>
      <c r="E393" s="258" t="s">
        <v>28</v>
      </c>
      <c r="F393" s="258" t="s">
        <v>3</v>
      </c>
      <c r="G393" s="258" t="s">
        <v>4</v>
      </c>
      <c r="H393" s="258" t="s">
        <v>5</v>
      </c>
      <c r="I393" s="258" t="s">
        <v>6</v>
      </c>
      <c r="J393" s="258" t="s">
        <v>7</v>
      </c>
      <c r="K393" s="258" t="s">
        <v>8</v>
      </c>
      <c r="L393" s="258" t="s">
        <v>9</v>
      </c>
      <c r="M393" s="258" t="s">
        <v>10</v>
      </c>
      <c r="N393" s="258" t="s">
        <v>11</v>
      </c>
      <c r="O393" s="258" t="s">
        <v>12</v>
      </c>
      <c r="P393" s="259" t="s">
        <v>22</v>
      </c>
      <c r="Q393" s="134" t="s">
        <v>37</v>
      </c>
      <c r="R393" s="45"/>
      <c r="S393" s="56"/>
      <c r="T393" s="64"/>
    </row>
    <row r="394" spans="1:20" x14ac:dyDescent="0.25">
      <c r="A394" s="3"/>
      <c r="B394" s="123" t="s">
        <v>132</v>
      </c>
      <c r="C394" s="124"/>
      <c r="D394" s="124"/>
      <c r="E394" s="124"/>
      <c r="F394" s="124"/>
      <c r="G394" s="124"/>
      <c r="H394" s="124"/>
      <c r="I394" s="124"/>
      <c r="J394" s="124"/>
      <c r="K394" s="124"/>
      <c r="L394" s="124"/>
      <c r="M394" s="124"/>
      <c r="N394" s="124"/>
      <c r="O394" s="260">
        <f t="shared" si="7"/>
        <v>0</v>
      </c>
      <c r="P394" s="265"/>
      <c r="Q394" s="135"/>
      <c r="R394" s="45"/>
      <c r="S394" s="56"/>
      <c r="T394" s="64"/>
    </row>
    <row r="395" spans="1:20" x14ac:dyDescent="0.25">
      <c r="A395" s="3"/>
      <c r="B395" s="123" t="s">
        <v>132</v>
      </c>
      <c r="C395" s="124"/>
      <c r="D395" s="124"/>
      <c r="E395" s="124"/>
      <c r="F395" s="124"/>
      <c r="G395" s="124"/>
      <c r="H395" s="124"/>
      <c r="I395" s="124"/>
      <c r="J395" s="124"/>
      <c r="K395" s="124"/>
      <c r="L395" s="124"/>
      <c r="M395" s="124"/>
      <c r="N395" s="124"/>
      <c r="O395" s="260">
        <f t="shared" si="7"/>
        <v>0</v>
      </c>
      <c r="P395" s="265"/>
      <c r="Q395" s="135"/>
      <c r="R395" s="45"/>
      <c r="S395" s="56"/>
      <c r="T395" s="64"/>
    </row>
    <row r="396" spans="1:20" x14ac:dyDescent="0.25">
      <c r="A396" s="3"/>
      <c r="B396" s="123" t="s">
        <v>132</v>
      </c>
      <c r="C396" s="124"/>
      <c r="D396" s="124"/>
      <c r="E396" s="124"/>
      <c r="F396" s="124"/>
      <c r="G396" s="124"/>
      <c r="H396" s="124"/>
      <c r="I396" s="124"/>
      <c r="J396" s="124"/>
      <c r="K396" s="124"/>
      <c r="L396" s="124"/>
      <c r="M396" s="124"/>
      <c r="N396" s="124"/>
      <c r="O396" s="260">
        <f t="shared" si="7"/>
        <v>0</v>
      </c>
      <c r="P396" s="265"/>
      <c r="Q396" s="135"/>
      <c r="R396" s="45"/>
      <c r="S396" s="56"/>
      <c r="T396" s="64"/>
    </row>
    <row r="397" spans="1:20" x14ac:dyDescent="0.25">
      <c r="A397" s="3"/>
      <c r="B397" s="123" t="s">
        <v>132</v>
      </c>
      <c r="C397" s="124"/>
      <c r="D397" s="124"/>
      <c r="E397" s="124"/>
      <c r="F397" s="124"/>
      <c r="G397" s="124"/>
      <c r="H397" s="124"/>
      <c r="I397" s="124"/>
      <c r="J397" s="124"/>
      <c r="K397" s="124"/>
      <c r="L397" s="124"/>
      <c r="M397" s="124"/>
      <c r="N397" s="124"/>
      <c r="O397" s="260">
        <f t="shared" si="7"/>
        <v>0</v>
      </c>
      <c r="P397" s="265"/>
      <c r="Q397" s="135"/>
      <c r="R397" s="45"/>
      <c r="S397" s="56"/>
      <c r="T397" s="64"/>
    </row>
    <row r="398" spans="1:20" x14ac:dyDescent="0.25">
      <c r="A398" s="3"/>
      <c r="B398" s="123" t="s">
        <v>132</v>
      </c>
      <c r="C398" s="124"/>
      <c r="D398" s="124"/>
      <c r="E398" s="124"/>
      <c r="F398" s="124"/>
      <c r="G398" s="124"/>
      <c r="H398" s="124"/>
      <c r="I398" s="124"/>
      <c r="J398" s="124"/>
      <c r="K398" s="124"/>
      <c r="L398" s="124"/>
      <c r="M398" s="124"/>
      <c r="N398" s="124"/>
      <c r="O398" s="260">
        <f t="shared" si="7"/>
        <v>0</v>
      </c>
      <c r="P398" s="265"/>
      <c r="Q398" s="135"/>
      <c r="R398" s="45"/>
      <c r="S398" s="56"/>
      <c r="T398" s="64"/>
    </row>
    <row r="399" spans="1:20" x14ac:dyDescent="0.25">
      <c r="A399" s="3"/>
      <c r="B399" s="123" t="s">
        <v>132</v>
      </c>
      <c r="C399" s="124"/>
      <c r="D399" s="124"/>
      <c r="E399" s="124"/>
      <c r="F399" s="124"/>
      <c r="G399" s="124"/>
      <c r="H399" s="124"/>
      <c r="I399" s="124"/>
      <c r="J399" s="124"/>
      <c r="K399" s="124"/>
      <c r="L399" s="124"/>
      <c r="M399" s="124"/>
      <c r="N399" s="124"/>
      <c r="O399" s="260">
        <f t="shared" si="7"/>
        <v>0</v>
      </c>
      <c r="P399" s="265"/>
      <c r="Q399" s="135"/>
      <c r="R399" s="45"/>
      <c r="S399" s="56"/>
      <c r="T399" s="64"/>
    </row>
    <row r="400" spans="1:20" x14ac:dyDescent="0.25">
      <c r="A400" s="3"/>
      <c r="B400" s="123" t="s">
        <v>132</v>
      </c>
      <c r="C400" s="124"/>
      <c r="D400" s="124"/>
      <c r="E400" s="124"/>
      <c r="F400" s="124"/>
      <c r="G400" s="124"/>
      <c r="H400" s="124"/>
      <c r="I400" s="124"/>
      <c r="J400" s="124"/>
      <c r="K400" s="124"/>
      <c r="L400" s="124"/>
      <c r="M400" s="124"/>
      <c r="N400" s="124"/>
      <c r="O400" s="260">
        <f t="shared" si="7"/>
        <v>0</v>
      </c>
      <c r="P400" s="265"/>
      <c r="Q400" s="135"/>
      <c r="R400" s="45"/>
      <c r="S400" s="56"/>
      <c r="T400" s="64"/>
    </row>
    <row r="401" spans="1:20" x14ac:dyDescent="0.25">
      <c r="A401" s="3"/>
      <c r="B401" s="123" t="s">
        <v>132</v>
      </c>
      <c r="C401" s="124"/>
      <c r="D401" s="124"/>
      <c r="E401" s="124"/>
      <c r="F401" s="124"/>
      <c r="G401" s="124"/>
      <c r="H401" s="124"/>
      <c r="I401" s="124"/>
      <c r="J401" s="124"/>
      <c r="K401" s="124"/>
      <c r="L401" s="124"/>
      <c r="M401" s="124"/>
      <c r="N401" s="124"/>
      <c r="O401" s="260">
        <f t="shared" si="7"/>
        <v>0</v>
      </c>
      <c r="P401" s="265"/>
      <c r="Q401" s="135"/>
      <c r="R401" s="45"/>
      <c r="S401" s="56"/>
      <c r="T401" s="64"/>
    </row>
    <row r="402" spans="1:20" x14ac:dyDescent="0.25">
      <c r="A402" s="3"/>
      <c r="B402" s="123" t="s">
        <v>132</v>
      </c>
      <c r="C402" s="124"/>
      <c r="D402" s="124"/>
      <c r="E402" s="124"/>
      <c r="F402" s="124"/>
      <c r="G402" s="124"/>
      <c r="H402" s="124"/>
      <c r="I402" s="124"/>
      <c r="J402" s="124"/>
      <c r="K402" s="124"/>
      <c r="L402" s="124"/>
      <c r="M402" s="124"/>
      <c r="N402" s="124"/>
      <c r="O402" s="260">
        <f t="shared" si="7"/>
        <v>0</v>
      </c>
      <c r="P402" s="265"/>
      <c r="Q402" s="135"/>
      <c r="R402" s="45"/>
      <c r="S402" s="56"/>
      <c r="T402" s="64"/>
    </row>
    <row r="403" spans="1:20" x14ac:dyDescent="0.25">
      <c r="A403" s="3"/>
      <c r="B403" s="123" t="s">
        <v>132</v>
      </c>
      <c r="C403" s="124"/>
      <c r="D403" s="124"/>
      <c r="E403" s="124"/>
      <c r="F403" s="124"/>
      <c r="G403" s="124"/>
      <c r="H403" s="124"/>
      <c r="I403" s="124"/>
      <c r="J403" s="124"/>
      <c r="K403" s="124"/>
      <c r="L403" s="124"/>
      <c r="M403" s="124"/>
      <c r="N403" s="124"/>
      <c r="O403" s="260">
        <f t="shared" si="7"/>
        <v>0</v>
      </c>
      <c r="P403" s="265"/>
      <c r="Q403" s="135"/>
      <c r="R403" s="45"/>
      <c r="S403" s="56"/>
      <c r="T403" s="64"/>
    </row>
    <row r="404" spans="1:20" x14ac:dyDescent="0.25">
      <c r="A404" s="3"/>
      <c r="B404" s="123" t="s">
        <v>132</v>
      </c>
      <c r="C404" s="124"/>
      <c r="D404" s="124"/>
      <c r="E404" s="124"/>
      <c r="F404" s="124"/>
      <c r="G404" s="124"/>
      <c r="H404" s="124"/>
      <c r="I404" s="124"/>
      <c r="J404" s="124"/>
      <c r="K404" s="124"/>
      <c r="L404" s="124"/>
      <c r="M404" s="124"/>
      <c r="N404" s="124"/>
      <c r="O404" s="260">
        <f t="shared" si="7"/>
        <v>0</v>
      </c>
      <c r="P404" s="265"/>
      <c r="Q404" s="135"/>
      <c r="R404" s="45"/>
      <c r="S404" s="56"/>
      <c r="T404" s="64"/>
    </row>
    <row r="405" spans="1:20" x14ac:dyDescent="0.25">
      <c r="A405" s="3"/>
      <c r="B405" s="123" t="s">
        <v>132</v>
      </c>
      <c r="C405" s="124"/>
      <c r="D405" s="124"/>
      <c r="E405" s="124"/>
      <c r="F405" s="124"/>
      <c r="G405" s="124"/>
      <c r="H405" s="124"/>
      <c r="I405" s="124"/>
      <c r="J405" s="124"/>
      <c r="K405" s="124"/>
      <c r="L405" s="124"/>
      <c r="M405" s="124"/>
      <c r="N405" s="124"/>
      <c r="O405" s="260">
        <f t="shared" si="7"/>
        <v>0</v>
      </c>
      <c r="P405" s="265"/>
      <c r="Q405" s="135"/>
      <c r="R405" s="45"/>
      <c r="S405" s="56"/>
      <c r="T405" s="64"/>
    </row>
    <row r="406" spans="1:20" x14ac:dyDescent="0.25">
      <c r="A406" s="3"/>
      <c r="B406" s="123" t="s">
        <v>132</v>
      </c>
      <c r="C406" s="125" t="s">
        <v>37</v>
      </c>
      <c r="D406" s="124"/>
      <c r="E406" s="124"/>
      <c r="F406" s="124"/>
      <c r="G406" s="124"/>
      <c r="H406" s="124"/>
      <c r="I406" s="124"/>
      <c r="J406" s="124"/>
      <c r="K406" s="124"/>
      <c r="L406" s="124"/>
      <c r="M406" s="124"/>
      <c r="N406" s="124"/>
      <c r="O406" s="260">
        <f t="shared" si="7"/>
        <v>0</v>
      </c>
      <c r="P406" s="265"/>
      <c r="Q406" s="135"/>
      <c r="R406" s="45"/>
      <c r="S406" s="56"/>
      <c r="T406" s="64"/>
    </row>
    <row r="407" spans="1:20" x14ac:dyDescent="0.25">
      <c r="A407" s="3"/>
      <c r="B407" s="123" t="s">
        <v>132</v>
      </c>
      <c r="C407" s="126"/>
      <c r="D407" s="124"/>
      <c r="E407" s="124"/>
      <c r="F407" s="124"/>
      <c r="G407" s="124"/>
      <c r="H407" s="124"/>
      <c r="I407" s="124"/>
      <c r="J407" s="124"/>
      <c r="K407" s="124"/>
      <c r="L407" s="124"/>
      <c r="M407" s="124"/>
      <c r="N407" s="124"/>
      <c r="O407" s="260">
        <f t="shared" si="7"/>
        <v>0</v>
      </c>
      <c r="P407" s="265"/>
      <c r="Q407" s="135"/>
      <c r="R407" s="45"/>
      <c r="S407" s="56"/>
      <c r="T407" s="64"/>
    </row>
    <row r="408" spans="1:20" x14ac:dyDescent="0.25">
      <c r="A408" s="3"/>
      <c r="B408" s="408" t="s">
        <v>133</v>
      </c>
      <c r="C408" s="408"/>
      <c r="D408" s="408"/>
      <c r="E408" s="408"/>
      <c r="F408" s="408"/>
      <c r="G408" s="408"/>
      <c r="H408" s="408"/>
      <c r="I408" s="408"/>
      <c r="J408" s="408"/>
      <c r="K408" s="408"/>
      <c r="L408" s="408"/>
      <c r="M408" s="408"/>
      <c r="N408" s="408"/>
      <c r="O408" s="408"/>
      <c r="P408" s="137">
        <f>SUM(O410:O423)</f>
        <v>0</v>
      </c>
      <c r="Q408" s="133">
        <f>SUM(Q410:Q423)</f>
        <v>0</v>
      </c>
      <c r="R408" s="45"/>
      <c r="S408" s="56"/>
      <c r="T408" s="64"/>
    </row>
    <row r="409" spans="1:20" x14ac:dyDescent="0.25">
      <c r="A409" s="3"/>
      <c r="B409" s="257" t="s">
        <v>0</v>
      </c>
      <c r="C409" s="258" t="s">
        <v>1</v>
      </c>
      <c r="D409" s="258" t="s">
        <v>2</v>
      </c>
      <c r="E409" s="258" t="s">
        <v>28</v>
      </c>
      <c r="F409" s="258" t="s">
        <v>3</v>
      </c>
      <c r="G409" s="258" t="s">
        <v>4</v>
      </c>
      <c r="H409" s="258" t="s">
        <v>5</v>
      </c>
      <c r="I409" s="258" t="s">
        <v>6</v>
      </c>
      <c r="J409" s="258" t="s">
        <v>7</v>
      </c>
      <c r="K409" s="258" t="s">
        <v>8</v>
      </c>
      <c r="L409" s="258" t="s">
        <v>9</v>
      </c>
      <c r="M409" s="258" t="s">
        <v>10</v>
      </c>
      <c r="N409" s="258" t="s">
        <v>11</v>
      </c>
      <c r="O409" s="258" t="s">
        <v>12</v>
      </c>
      <c r="P409" s="259" t="s">
        <v>22</v>
      </c>
      <c r="Q409" s="134" t="s">
        <v>37</v>
      </c>
      <c r="R409" s="45"/>
      <c r="S409" s="56"/>
      <c r="T409" s="64"/>
    </row>
    <row r="410" spans="1:20" x14ac:dyDescent="0.25">
      <c r="A410" s="3"/>
      <c r="B410" s="123" t="s">
        <v>133</v>
      </c>
      <c r="C410" s="124"/>
      <c r="D410" s="124"/>
      <c r="E410" s="124"/>
      <c r="F410" s="124"/>
      <c r="G410" s="124"/>
      <c r="H410" s="124"/>
      <c r="I410" s="124"/>
      <c r="J410" s="124"/>
      <c r="K410" s="124"/>
      <c r="L410" s="124"/>
      <c r="M410" s="124"/>
      <c r="N410" s="124"/>
      <c r="O410" s="260">
        <f t="shared" si="7"/>
        <v>0</v>
      </c>
      <c r="P410" s="265"/>
      <c r="Q410" s="135"/>
      <c r="R410" s="45"/>
      <c r="S410" s="56"/>
      <c r="T410" s="64"/>
    </row>
    <row r="411" spans="1:20" x14ac:dyDescent="0.25">
      <c r="A411" s="3"/>
      <c r="B411" s="123" t="s">
        <v>133</v>
      </c>
      <c r="C411" s="124"/>
      <c r="D411" s="124"/>
      <c r="E411" s="124"/>
      <c r="F411" s="124"/>
      <c r="G411" s="124"/>
      <c r="H411" s="124"/>
      <c r="I411" s="124"/>
      <c r="J411" s="124"/>
      <c r="K411" s="124"/>
      <c r="L411" s="124"/>
      <c r="M411" s="124"/>
      <c r="N411" s="124"/>
      <c r="O411" s="260">
        <f t="shared" si="7"/>
        <v>0</v>
      </c>
      <c r="P411" s="265"/>
      <c r="Q411" s="135"/>
      <c r="R411" s="45"/>
      <c r="S411" s="56"/>
      <c r="T411" s="64"/>
    </row>
    <row r="412" spans="1:20" x14ac:dyDescent="0.25">
      <c r="A412" s="3"/>
      <c r="B412" s="123" t="s">
        <v>133</v>
      </c>
      <c r="C412" s="124"/>
      <c r="D412" s="124"/>
      <c r="E412" s="124"/>
      <c r="F412" s="124"/>
      <c r="G412" s="124"/>
      <c r="H412" s="124"/>
      <c r="I412" s="124"/>
      <c r="J412" s="124"/>
      <c r="K412" s="124"/>
      <c r="L412" s="124"/>
      <c r="M412" s="124"/>
      <c r="N412" s="124"/>
      <c r="O412" s="260">
        <f t="shared" si="7"/>
        <v>0</v>
      </c>
      <c r="P412" s="265"/>
      <c r="Q412" s="135"/>
      <c r="R412" s="45"/>
      <c r="S412" s="56"/>
      <c r="T412" s="64"/>
    </row>
    <row r="413" spans="1:20" x14ac:dyDescent="0.25">
      <c r="A413" s="3"/>
      <c r="B413" s="123" t="s">
        <v>133</v>
      </c>
      <c r="C413" s="124"/>
      <c r="D413" s="124"/>
      <c r="E413" s="124"/>
      <c r="F413" s="124"/>
      <c r="G413" s="124"/>
      <c r="H413" s="124"/>
      <c r="I413" s="124"/>
      <c r="J413" s="124"/>
      <c r="K413" s="124"/>
      <c r="L413" s="124"/>
      <c r="M413" s="124"/>
      <c r="N413" s="124"/>
      <c r="O413" s="260">
        <f t="shared" si="7"/>
        <v>0</v>
      </c>
      <c r="P413" s="265"/>
      <c r="Q413" s="135"/>
      <c r="R413" s="45"/>
      <c r="S413" s="56"/>
      <c r="T413" s="64"/>
    </row>
    <row r="414" spans="1:20" x14ac:dyDescent="0.25">
      <c r="A414" s="3"/>
      <c r="B414" s="123" t="s">
        <v>133</v>
      </c>
      <c r="C414" s="124"/>
      <c r="D414" s="124"/>
      <c r="E414" s="124"/>
      <c r="F414" s="124"/>
      <c r="G414" s="124"/>
      <c r="H414" s="124"/>
      <c r="I414" s="124"/>
      <c r="J414" s="124"/>
      <c r="K414" s="124"/>
      <c r="L414" s="124"/>
      <c r="M414" s="124"/>
      <c r="N414" s="124"/>
      <c r="O414" s="260">
        <f t="shared" si="7"/>
        <v>0</v>
      </c>
      <c r="P414" s="265"/>
      <c r="Q414" s="135"/>
      <c r="R414" s="45"/>
      <c r="S414" s="56"/>
      <c r="T414" s="64"/>
    </row>
    <row r="415" spans="1:20" x14ac:dyDescent="0.25">
      <c r="A415" s="3"/>
      <c r="B415" s="123" t="s">
        <v>133</v>
      </c>
      <c r="C415" s="124"/>
      <c r="D415" s="124"/>
      <c r="E415" s="124"/>
      <c r="F415" s="124"/>
      <c r="G415" s="124"/>
      <c r="H415" s="124"/>
      <c r="I415" s="124"/>
      <c r="J415" s="124"/>
      <c r="K415" s="124"/>
      <c r="L415" s="124"/>
      <c r="M415" s="124"/>
      <c r="N415" s="124"/>
      <c r="O415" s="260">
        <f t="shared" si="7"/>
        <v>0</v>
      </c>
      <c r="P415" s="265"/>
      <c r="Q415" s="135"/>
      <c r="R415" s="45"/>
      <c r="S415" s="56"/>
      <c r="T415" s="64"/>
    </row>
    <row r="416" spans="1:20" x14ac:dyDescent="0.25">
      <c r="A416" s="3"/>
      <c r="B416" s="123" t="s">
        <v>133</v>
      </c>
      <c r="C416" s="124"/>
      <c r="D416" s="124"/>
      <c r="E416" s="124"/>
      <c r="F416" s="124"/>
      <c r="G416" s="124"/>
      <c r="H416" s="124"/>
      <c r="I416" s="124"/>
      <c r="J416" s="124"/>
      <c r="K416" s="124"/>
      <c r="L416" s="124"/>
      <c r="M416" s="124"/>
      <c r="N416" s="124"/>
      <c r="O416" s="260">
        <f t="shared" ref="O416:O651" si="8">SUM(F416:N416)</f>
        <v>0</v>
      </c>
      <c r="P416" s="265"/>
      <c r="Q416" s="135"/>
      <c r="R416" s="45"/>
      <c r="S416" s="56"/>
      <c r="T416" s="64"/>
    </row>
    <row r="417" spans="1:20" x14ac:dyDescent="0.25">
      <c r="A417" s="3"/>
      <c r="B417" s="123" t="s">
        <v>133</v>
      </c>
      <c r="C417" s="124"/>
      <c r="D417" s="124"/>
      <c r="E417" s="124"/>
      <c r="F417" s="124"/>
      <c r="G417" s="124"/>
      <c r="H417" s="124"/>
      <c r="I417" s="124"/>
      <c r="J417" s="124"/>
      <c r="K417" s="124"/>
      <c r="L417" s="124"/>
      <c r="M417" s="124"/>
      <c r="N417" s="124"/>
      <c r="O417" s="260">
        <f t="shared" si="8"/>
        <v>0</v>
      </c>
      <c r="P417" s="265"/>
      <c r="Q417" s="135"/>
      <c r="R417" s="45"/>
      <c r="S417" s="56"/>
      <c r="T417" s="64"/>
    </row>
    <row r="418" spans="1:20" x14ac:dyDescent="0.25">
      <c r="A418" s="3"/>
      <c r="B418" s="123" t="s">
        <v>133</v>
      </c>
      <c r="C418" s="124"/>
      <c r="D418" s="124"/>
      <c r="E418" s="124"/>
      <c r="F418" s="124"/>
      <c r="G418" s="124"/>
      <c r="H418" s="124"/>
      <c r="I418" s="124"/>
      <c r="J418" s="124"/>
      <c r="K418" s="124"/>
      <c r="L418" s="124"/>
      <c r="M418" s="124"/>
      <c r="N418" s="124"/>
      <c r="O418" s="260">
        <f t="shared" si="8"/>
        <v>0</v>
      </c>
      <c r="P418" s="265"/>
      <c r="Q418" s="135"/>
      <c r="R418" s="45"/>
      <c r="S418" s="56"/>
      <c r="T418" s="64"/>
    </row>
    <row r="419" spans="1:20" x14ac:dyDescent="0.25">
      <c r="A419" s="3"/>
      <c r="B419" s="123" t="s">
        <v>133</v>
      </c>
      <c r="C419" s="124"/>
      <c r="D419" s="124"/>
      <c r="E419" s="124"/>
      <c r="F419" s="124"/>
      <c r="G419" s="124"/>
      <c r="H419" s="124"/>
      <c r="I419" s="124"/>
      <c r="J419" s="124"/>
      <c r="K419" s="124"/>
      <c r="L419" s="124"/>
      <c r="M419" s="124"/>
      <c r="N419" s="124"/>
      <c r="O419" s="260">
        <f t="shared" si="8"/>
        <v>0</v>
      </c>
      <c r="P419" s="265"/>
      <c r="Q419" s="135"/>
      <c r="R419" s="45"/>
      <c r="S419" s="56"/>
      <c r="T419" s="64"/>
    </row>
    <row r="420" spans="1:20" x14ac:dyDescent="0.25">
      <c r="A420" s="3"/>
      <c r="B420" s="123" t="s">
        <v>133</v>
      </c>
      <c r="C420" s="124"/>
      <c r="D420" s="124"/>
      <c r="E420" s="124"/>
      <c r="F420" s="124"/>
      <c r="G420" s="124"/>
      <c r="H420" s="124"/>
      <c r="I420" s="124"/>
      <c r="J420" s="124"/>
      <c r="K420" s="124"/>
      <c r="L420" s="124"/>
      <c r="M420" s="124"/>
      <c r="N420" s="124"/>
      <c r="O420" s="260">
        <f t="shared" si="8"/>
        <v>0</v>
      </c>
      <c r="P420" s="265"/>
      <c r="Q420" s="135"/>
      <c r="R420" s="45"/>
      <c r="S420" s="56"/>
      <c r="T420" s="64"/>
    </row>
    <row r="421" spans="1:20" x14ac:dyDescent="0.25">
      <c r="A421" s="3"/>
      <c r="B421" s="123" t="s">
        <v>133</v>
      </c>
      <c r="C421" s="124"/>
      <c r="D421" s="124"/>
      <c r="E421" s="124"/>
      <c r="F421" s="124"/>
      <c r="G421" s="124"/>
      <c r="H421" s="124"/>
      <c r="I421" s="124"/>
      <c r="J421" s="124"/>
      <c r="K421" s="124"/>
      <c r="L421" s="124"/>
      <c r="M421" s="124"/>
      <c r="N421" s="124"/>
      <c r="O421" s="260">
        <f t="shared" si="8"/>
        <v>0</v>
      </c>
      <c r="P421" s="265"/>
      <c r="Q421" s="135"/>
      <c r="R421" s="45"/>
      <c r="S421" s="56"/>
      <c r="T421" s="64"/>
    </row>
    <row r="422" spans="1:20" x14ac:dyDescent="0.25">
      <c r="A422" s="3"/>
      <c r="B422" s="123" t="s">
        <v>133</v>
      </c>
      <c r="C422" s="125" t="s">
        <v>37</v>
      </c>
      <c r="D422" s="124"/>
      <c r="E422" s="124"/>
      <c r="F422" s="124"/>
      <c r="G422" s="124"/>
      <c r="H422" s="124"/>
      <c r="I422" s="124"/>
      <c r="J422" s="124"/>
      <c r="K422" s="124"/>
      <c r="L422" s="124"/>
      <c r="M422" s="124"/>
      <c r="N422" s="124"/>
      <c r="O422" s="260">
        <f t="shared" si="8"/>
        <v>0</v>
      </c>
      <c r="P422" s="265"/>
      <c r="Q422" s="135"/>
      <c r="R422" s="45"/>
      <c r="S422" s="56"/>
      <c r="T422" s="64"/>
    </row>
    <row r="423" spans="1:20" x14ac:dyDescent="0.25">
      <c r="A423" s="3"/>
      <c r="B423" s="123" t="s">
        <v>133</v>
      </c>
      <c r="C423" s="126"/>
      <c r="D423" s="124"/>
      <c r="E423" s="124"/>
      <c r="F423" s="124"/>
      <c r="G423" s="124"/>
      <c r="H423" s="124"/>
      <c r="I423" s="124"/>
      <c r="J423" s="124"/>
      <c r="K423" s="124"/>
      <c r="L423" s="124"/>
      <c r="M423" s="124"/>
      <c r="N423" s="124"/>
      <c r="O423" s="260">
        <f t="shared" si="8"/>
        <v>0</v>
      </c>
      <c r="P423" s="265"/>
      <c r="Q423" s="135"/>
      <c r="R423" s="45"/>
      <c r="S423" s="56"/>
      <c r="T423" s="64"/>
    </row>
    <row r="424" spans="1:20" x14ac:dyDescent="0.25">
      <c r="A424" s="3"/>
      <c r="B424" s="408" t="s">
        <v>134</v>
      </c>
      <c r="C424" s="408"/>
      <c r="D424" s="408"/>
      <c r="E424" s="408"/>
      <c r="F424" s="408"/>
      <c r="G424" s="408"/>
      <c r="H424" s="408"/>
      <c r="I424" s="408"/>
      <c r="J424" s="408"/>
      <c r="K424" s="408"/>
      <c r="L424" s="408"/>
      <c r="M424" s="408"/>
      <c r="N424" s="408"/>
      <c r="O424" s="408"/>
      <c r="P424" s="137">
        <f>SUM(O426:O436)</f>
        <v>0</v>
      </c>
      <c r="Q424" s="133">
        <f>SUM(Q426:Q436)</f>
        <v>0</v>
      </c>
      <c r="R424" s="45"/>
      <c r="S424" s="56"/>
      <c r="T424" s="64"/>
    </row>
    <row r="425" spans="1:20" x14ac:dyDescent="0.25">
      <c r="A425" s="3"/>
      <c r="B425" s="257" t="s">
        <v>0</v>
      </c>
      <c r="C425" s="258" t="s">
        <v>1</v>
      </c>
      <c r="D425" s="258" t="s">
        <v>2</v>
      </c>
      <c r="E425" s="258" t="s">
        <v>28</v>
      </c>
      <c r="F425" s="258" t="s">
        <v>3</v>
      </c>
      <c r="G425" s="258" t="s">
        <v>4</v>
      </c>
      <c r="H425" s="258" t="s">
        <v>5</v>
      </c>
      <c r="I425" s="258" t="s">
        <v>6</v>
      </c>
      <c r="J425" s="258" t="s">
        <v>7</v>
      </c>
      <c r="K425" s="258" t="s">
        <v>8</v>
      </c>
      <c r="L425" s="258" t="s">
        <v>9</v>
      </c>
      <c r="M425" s="258" t="s">
        <v>10</v>
      </c>
      <c r="N425" s="258" t="s">
        <v>11</v>
      </c>
      <c r="O425" s="258" t="s">
        <v>12</v>
      </c>
      <c r="P425" s="259" t="s">
        <v>22</v>
      </c>
      <c r="Q425" s="134" t="s">
        <v>37</v>
      </c>
      <c r="R425" s="45"/>
      <c r="S425" s="56"/>
      <c r="T425" s="64"/>
    </row>
    <row r="426" spans="1:20" x14ac:dyDescent="0.25">
      <c r="A426" s="3"/>
      <c r="B426" s="123" t="s">
        <v>134</v>
      </c>
      <c r="C426" s="124"/>
      <c r="D426" s="124"/>
      <c r="E426" s="124"/>
      <c r="F426" s="124"/>
      <c r="G426" s="124"/>
      <c r="H426" s="124"/>
      <c r="I426" s="124"/>
      <c r="J426" s="124"/>
      <c r="K426" s="124"/>
      <c r="L426" s="124"/>
      <c r="M426" s="124"/>
      <c r="N426" s="124"/>
      <c r="O426" s="260">
        <f t="shared" si="8"/>
        <v>0</v>
      </c>
      <c r="P426" s="265"/>
      <c r="Q426" s="135"/>
      <c r="R426" s="45"/>
      <c r="S426" s="56"/>
      <c r="T426" s="64"/>
    </row>
    <row r="427" spans="1:20" x14ac:dyDescent="0.25">
      <c r="A427" s="3"/>
      <c r="B427" s="123" t="s">
        <v>134</v>
      </c>
      <c r="C427" s="124"/>
      <c r="D427" s="124"/>
      <c r="E427" s="124"/>
      <c r="F427" s="124"/>
      <c r="G427" s="124"/>
      <c r="H427" s="124"/>
      <c r="I427" s="124"/>
      <c r="J427" s="124"/>
      <c r="K427" s="124"/>
      <c r="L427" s="124"/>
      <c r="M427" s="124"/>
      <c r="N427" s="124"/>
      <c r="O427" s="260">
        <f t="shared" si="8"/>
        <v>0</v>
      </c>
      <c r="P427" s="265"/>
      <c r="Q427" s="135"/>
      <c r="R427" s="45"/>
      <c r="S427" s="56"/>
      <c r="T427" s="64"/>
    </row>
    <row r="428" spans="1:20" x14ac:dyDescent="0.25">
      <c r="A428" s="3"/>
      <c r="B428" s="123" t="s">
        <v>134</v>
      </c>
      <c r="C428" s="124"/>
      <c r="D428" s="124"/>
      <c r="E428" s="124"/>
      <c r="F428" s="124"/>
      <c r="G428" s="124"/>
      <c r="H428" s="124"/>
      <c r="I428" s="124"/>
      <c r="J428" s="124"/>
      <c r="K428" s="124"/>
      <c r="L428" s="124"/>
      <c r="M428" s="124"/>
      <c r="N428" s="124"/>
      <c r="O428" s="260">
        <f t="shared" si="8"/>
        <v>0</v>
      </c>
      <c r="P428" s="265"/>
      <c r="Q428" s="135"/>
      <c r="R428" s="45"/>
      <c r="S428" s="56"/>
      <c r="T428" s="64"/>
    </row>
    <row r="429" spans="1:20" x14ac:dyDescent="0.25">
      <c r="A429" s="3"/>
      <c r="B429" s="123" t="s">
        <v>134</v>
      </c>
      <c r="C429" s="124"/>
      <c r="D429" s="124"/>
      <c r="E429" s="124"/>
      <c r="F429" s="124"/>
      <c r="G429" s="124"/>
      <c r="H429" s="124"/>
      <c r="I429" s="124"/>
      <c r="J429" s="124"/>
      <c r="K429" s="124"/>
      <c r="L429" s="124"/>
      <c r="M429" s="124"/>
      <c r="N429" s="124"/>
      <c r="O429" s="260">
        <f t="shared" si="8"/>
        <v>0</v>
      </c>
      <c r="P429" s="265"/>
      <c r="Q429" s="135"/>
      <c r="R429" s="45"/>
      <c r="S429" s="56"/>
      <c r="T429" s="64"/>
    </row>
    <row r="430" spans="1:20" x14ac:dyDescent="0.25">
      <c r="A430" s="3"/>
      <c r="B430" s="123" t="s">
        <v>134</v>
      </c>
      <c r="C430" s="124"/>
      <c r="D430" s="124"/>
      <c r="E430" s="124"/>
      <c r="F430" s="124"/>
      <c r="G430" s="124"/>
      <c r="H430" s="124"/>
      <c r="I430" s="124"/>
      <c r="J430" s="124"/>
      <c r="K430" s="124"/>
      <c r="L430" s="124"/>
      <c r="M430" s="124"/>
      <c r="N430" s="124"/>
      <c r="O430" s="260">
        <f t="shared" si="8"/>
        <v>0</v>
      </c>
      <c r="P430" s="265"/>
      <c r="Q430" s="135"/>
      <c r="R430" s="45"/>
      <c r="S430" s="56"/>
      <c r="T430" s="64"/>
    </row>
    <row r="431" spans="1:20" x14ac:dyDescent="0.25">
      <c r="A431" s="3"/>
      <c r="B431" s="123" t="s">
        <v>134</v>
      </c>
      <c r="C431" s="124"/>
      <c r="D431" s="124"/>
      <c r="E431" s="124"/>
      <c r="F431" s="124"/>
      <c r="G431" s="124"/>
      <c r="H431" s="124"/>
      <c r="I431" s="124"/>
      <c r="J431" s="124"/>
      <c r="K431" s="124"/>
      <c r="L431" s="124"/>
      <c r="M431" s="124"/>
      <c r="N431" s="124"/>
      <c r="O431" s="260">
        <f t="shared" si="8"/>
        <v>0</v>
      </c>
      <c r="P431" s="265"/>
      <c r="Q431" s="135"/>
      <c r="R431" s="45"/>
      <c r="S431" s="56"/>
      <c r="T431" s="64"/>
    </row>
    <row r="432" spans="1:20" x14ac:dyDescent="0.25">
      <c r="A432" s="3"/>
      <c r="B432" s="123" t="s">
        <v>134</v>
      </c>
      <c r="C432" s="124"/>
      <c r="D432" s="124"/>
      <c r="E432" s="124"/>
      <c r="F432" s="124"/>
      <c r="G432" s="124"/>
      <c r="H432" s="124"/>
      <c r="I432" s="124"/>
      <c r="J432" s="124"/>
      <c r="K432" s="124"/>
      <c r="L432" s="124"/>
      <c r="M432" s="124"/>
      <c r="N432" s="124"/>
      <c r="O432" s="260">
        <f t="shared" si="8"/>
        <v>0</v>
      </c>
      <c r="P432" s="265"/>
      <c r="Q432" s="135"/>
      <c r="R432" s="45"/>
      <c r="S432" s="56"/>
      <c r="T432" s="64"/>
    </row>
    <row r="433" spans="1:20" x14ac:dyDescent="0.25">
      <c r="A433" s="3"/>
      <c r="B433" s="123" t="s">
        <v>134</v>
      </c>
      <c r="C433" s="124"/>
      <c r="D433" s="124"/>
      <c r="E433" s="124"/>
      <c r="F433" s="124"/>
      <c r="G433" s="124"/>
      <c r="H433" s="124"/>
      <c r="I433" s="124"/>
      <c r="J433" s="124"/>
      <c r="K433" s="124"/>
      <c r="L433" s="124"/>
      <c r="M433" s="124"/>
      <c r="N433" s="124"/>
      <c r="O433" s="260">
        <f t="shared" si="8"/>
        <v>0</v>
      </c>
      <c r="P433" s="265"/>
      <c r="Q433" s="135"/>
      <c r="R433" s="45"/>
      <c r="S433" s="56"/>
      <c r="T433" s="64"/>
    </row>
    <row r="434" spans="1:20" x14ac:dyDescent="0.25">
      <c r="A434" s="3"/>
      <c r="B434" s="123" t="s">
        <v>134</v>
      </c>
      <c r="C434" s="124"/>
      <c r="D434" s="124"/>
      <c r="E434" s="124"/>
      <c r="F434" s="124"/>
      <c r="G434" s="124"/>
      <c r="H434" s="124"/>
      <c r="I434" s="124"/>
      <c r="J434" s="124"/>
      <c r="K434" s="124"/>
      <c r="L434" s="124"/>
      <c r="M434" s="124"/>
      <c r="N434" s="124"/>
      <c r="O434" s="260">
        <f t="shared" si="8"/>
        <v>0</v>
      </c>
      <c r="P434" s="265"/>
      <c r="Q434" s="135"/>
      <c r="R434" s="45"/>
      <c r="S434" s="56"/>
      <c r="T434" s="64"/>
    </row>
    <row r="435" spans="1:20" x14ac:dyDescent="0.25">
      <c r="A435" s="3"/>
      <c r="B435" s="123" t="s">
        <v>134</v>
      </c>
      <c r="C435" s="125" t="s">
        <v>37</v>
      </c>
      <c r="D435" s="124"/>
      <c r="E435" s="124"/>
      <c r="F435" s="124"/>
      <c r="G435" s="124"/>
      <c r="H435" s="124"/>
      <c r="I435" s="124"/>
      <c r="J435" s="124"/>
      <c r="K435" s="124"/>
      <c r="L435" s="124"/>
      <c r="M435" s="124"/>
      <c r="N435" s="124"/>
      <c r="O435" s="260">
        <f t="shared" si="8"/>
        <v>0</v>
      </c>
      <c r="P435" s="265"/>
      <c r="Q435" s="135"/>
      <c r="R435" s="45"/>
      <c r="S435" s="56"/>
      <c r="T435" s="64"/>
    </row>
    <row r="436" spans="1:20" x14ac:dyDescent="0.25">
      <c r="A436" s="3"/>
      <c r="B436" s="123" t="s">
        <v>134</v>
      </c>
      <c r="C436" s="126"/>
      <c r="D436" s="124"/>
      <c r="E436" s="124"/>
      <c r="F436" s="124"/>
      <c r="G436" s="124"/>
      <c r="H436" s="124"/>
      <c r="I436" s="124"/>
      <c r="J436" s="124"/>
      <c r="K436" s="124"/>
      <c r="L436" s="124"/>
      <c r="M436" s="124"/>
      <c r="N436" s="124"/>
      <c r="O436" s="260">
        <f t="shared" si="8"/>
        <v>0</v>
      </c>
      <c r="P436" s="265"/>
      <c r="Q436" s="135"/>
      <c r="R436" s="45"/>
      <c r="S436" s="56"/>
      <c r="T436" s="64"/>
    </row>
    <row r="437" spans="1:20" x14ac:dyDescent="0.25">
      <c r="A437" s="3"/>
      <c r="B437" s="408" t="s">
        <v>135</v>
      </c>
      <c r="C437" s="408"/>
      <c r="D437" s="408"/>
      <c r="E437" s="408"/>
      <c r="F437" s="408"/>
      <c r="G437" s="408"/>
      <c r="H437" s="408"/>
      <c r="I437" s="408"/>
      <c r="J437" s="408"/>
      <c r="K437" s="408"/>
      <c r="L437" s="408"/>
      <c r="M437" s="408"/>
      <c r="N437" s="408"/>
      <c r="O437" s="408"/>
      <c r="P437" s="137">
        <f>SUM(O439:O447)</f>
        <v>0</v>
      </c>
      <c r="Q437" s="133">
        <f>SUM(Q439:Q447)</f>
        <v>0</v>
      </c>
      <c r="R437" s="45"/>
      <c r="S437" s="56"/>
      <c r="T437" s="64"/>
    </row>
    <row r="438" spans="1:20" x14ac:dyDescent="0.25">
      <c r="A438" s="3"/>
      <c r="B438" s="257" t="s">
        <v>0</v>
      </c>
      <c r="C438" s="258" t="s">
        <v>1</v>
      </c>
      <c r="D438" s="258" t="s">
        <v>2</v>
      </c>
      <c r="E438" s="258" t="s">
        <v>28</v>
      </c>
      <c r="F438" s="258" t="s">
        <v>3</v>
      </c>
      <c r="G438" s="258" t="s">
        <v>4</v>
      </c>
      <c r="H438" s="258" t="s">
        <v>5</v>
      </c>
      <c r="I438" s="258" t="s">
        <v>6</v>
      </c>
      <c r="J438" s="258" t="s">
        <v>7</v>
      </c>
      <c r="K438" s="258" t="s">
        <v>8</v>
      </c>
      <c r="L438" s="258" t="s">
        <v>9</v>
      </c>
      <c r="M438" s="258" t="s">
        <v>10</v>
      </c>
      <c r="N438" s="258" t="s">
        <v>11</v>
      </c>
      <c r="O438" s="258" t="s">
        <v>12</v>
      </c>
      <c r="P438" s="259" t="s">
        <v>22</v>
      </c>
      <c r="Q438" s="134" t="s">
        <v>37</v>
      </c>
      <c r="R438" s="45"/>
      <c r="S438" s="56"/>
      <c r="T438" s="64"/>
    </row>
    <row r="439" spans="1:20" x14ac:dyDescent="0.25">
      <c r="A439" s="3"/>
      <c r="B439" s="123" t="s">
        <v>135</v>
      </c>
      <c r="C439" s="124"/>
      <c r="D439" s="124"/>
      <c r="E439" s="124"/>
      <c r="F439" s="124"/>
      <c r="G439" s="124"/>
      <c r="H439" s="124"/>
      <c r="I439" s="124"/>
      <c r="J439" s="124"/>
      <c r="K439" s="124"/>
      <c r="L439" s="124"/>
      <c r="M439" s="124"/>
      <c r="N439" s="124"/>
      <c r="O439" s="260">
        <f t="shared" si="8"/>
        <v>0</v>
      </c>
      <c r="P439" s="265"/>
      <c r="Q439" s="135"/>
      <c r="R439" s="45"/>
      <c r="S439" s="56"/>
      <c r="T439" s="64"/>
    </row>
    <row r="440" spans="1:20" x14ac:dyDescent="0.25">
      <c r="A440" s="3"/>
      <c r="B440" s="123" t="s">
        <v>135</v>
      </c>
      <c r="C440" s="124"/>
      <c r="D440" s="124"/>
      <c r="E440" s="124"/>
      <c r="F440" s="124"/>
      <c r="G440" s="124"/>
      <c r="H440" s="124"/>
      <c r="I440" s="124"/>
      <c r="J440" s="124"/>
      <c r="K440" s="124"/>
      <c r="L440" s="124"/>
      <c r="M440" s="124"/>
      <c r="N440" s="124"/>
      <c r="O440" s="260">
        <f t="shared" si="8"/>
        <v>0</v>
      </c>
      <c r="P440" s="265"/>
      <c r="Q440" s="135"/>
      <c r="R440" s="45"/>
      <c r="S440" s="56"/>
      <c r="T440" s="64"/>
    </row>
    <row r="441" spans="1:20" x14ac:dyDescent="0.25">
      <c r="A441" s="3"/>
      <c r="B441" s="123" t="s">
        <v>135</v>
      </c>
      <c r="C441" s="124"/>
      <c r="D441" s="124"/>
      <c r="E441" s="124"/>
      <c r="F441" s="124"/>
      <c r="G441" s="124"/>
      <c r="H441" s="124"/>
      <c r="I441" s="124"/>
      <c r="J441" s="124"/>
      <c r="K441" s="124"/>
      <c r="L441" s="124"/>
      <c r="M441" s="124"/>
      <c r="N441" s="124"/>
      <c r="O441" s="260">
        <f t="shared" si="8"/>
        <v>0</v>
      </c>
      <c r="P441" s="265"/>
      <c r="Q441" s="135"/>
      <c r="R441" s="45"/>
      <c r="S441" s="56"/>
      <c r="T441" s="64"/>
    </row>
    <row r="442" spans="1:20" x14ac:dyDescent="0.25">
      <c r="A442" s="3"/>
      <c r="B442" s="123" t="s">
        <v>135</v>
      </c>
      <c r="C442" s="124"/>
      <c r="D442" s="124"/>
      <c r="E442" s="124"/>
      <c r="F442" s="124"/>
      <c r="G442" s="124"/>
      <c r="H442" s="124"/>
      <c r="I442" s="124"/>
      <c r="J442" s="124"/>
      <c r="K442" s="124"/>
      <c r="L442" s="124"/>
      <c r="M442" s="124"/>
      <c r="N442" s="124"/>
      <c r="O442" s="260">
        <f t="shared" si="8"/>
        <v>0</v>
      </c>
      <c r="P442" s="265"/>
      <c r="Q442" s="135"/>
      <c r="R442" s="45"/>
      <c r="S442" s="56"/>
      <c r="T442" s="64"/>
    </row>
    <row r="443" spans="1:20" x14ac:dyDescent="0.25">
      <c r="A443" s="3"/>
      <c r="B443" s="123" t="s">
        <v>135</v>
      </c>
      <c r="C443" s="124"/>
      <c r="D443" s="124"/>
      <c r="E443" s="124"/>
      <c r="F443" s="124"/>
      <c r="G443" s="124"/>
      <c r="H443" s="124"/>
      <c r="I443" s="124"/>
      <c r="J443" s="124"/>
      <c r="K443" s="124"/>
      <c r="L443" s="124"/>
      <c r="M443" s="124"/>
      <c r="N443" s="124"/>
      <c r="O443" s="260">
        <f t="shared" si="8"/>
        <v>0</v>
      </c>
      <c r="P443" s="265"/>
      <c r="Q443" s="135"/>
      <c r="R443" s="45"/>
      <c r="S443" s="56"/>
      <c r="T443" s="64"/>
    </row>
    <row r="444" spans="1:20" x14ac:dyDescent="0.25">
      <c r="A444" s="3"/>
      <c r="B444" s="123" t="s">
        <v>135</v>
      </c>
      <c r="C444" s="124"/>
      <c r="D444" s="124"/>
      <c r="E444" s="124"/>
      <c r="F444" s="124"/>
      <c r="G444" s="124"/>
      <c r="H444" s="124"/>
      <c r="I444" s="124"/>
      <c r="J444" s="124"/>
      <c r="K444" s="124"/>
      <c r="L444" s="124"/>
      <c r="M444" s="124"/>
      <c r="N444" s="124"/>
      <c r="O444" s="260">
        <f t="shared" si="8"/>
        <v>0</v>
      </c>
      <c r="P444" s="265"/>
      <c r="Q444" s="135"/>
      <c r="R444" s="45"/>
      <c r="S444" s="56"/>
      <c r="T444" s="64"/>
    </row>
    <row r="445" spans="1:20" x14ac:dyDescent="0.25">
      <c r="A445" s="3"/>
      <c r="B445" s="123" t="s">
        <v>135</v>
      </c>
      <c r="C445" s="124"/>
      <c r="D445" s="124"/>
      <c r="E445" s="124"/>
      <c r="F445" s="124"/>
      <c r="G445" s="124"/>
      <c r="H445" s="124"/>
      <c r="I445" s="124"/>
      <c r="J445" s="124"/>
      <c r="K445" s="124"/>
      <c r="L445" s="124"/>
      <c r="M445" s="124"/>
      <c r="N445" s="124"/>
      <c r="O445" s="260">
        <f t="shared" si="8"/>
        <v>0</v>
      </c>
      <c r="P445" s="265"/>
      <c r="Q445" s="135"/>
      <c r="R445" s="45"/>
      <c r="S445" s="56"/>
      <c r="T445" s="64"/>
    </row>
    <row r="446" spans="1:20" x14ac:dyDescent="0.25">
      <c r="A446" s="3"/>
      <c r="B446" s="123" t="s">
        <v>135</v>
      </c>
      <c r="C446" s="125" t="s">
        <v>37</v>
      </c>
      <c r="D446" s="124"/>
      <c r="E446" s="124"/>
      <c r="F446" s="124"/>
      <c r="G446" s="124"/>
      <c r="H446" s="124"/>
      <c r="I446" s="124"/>
      <c r="J446" s="124"/>
      <c r="K446" s="124"/>
      <c r="L446" s="124"/>
      <c r="M446" s="124"/>
      <c r="N446" s="124"/>
      <c r="O446" s="260">
        <f t="shared" si="8"/>
        <v>0</v>
      </c>
      <c r="P446" s="265"/>
      <c r="Q446" s="135"/>
      <c r="R446" s="45"/>
      <c r="S446" s="56"/>
      <c r="T446" s="64"/>
    </row>
    <row r="447" spans="1:20" x14ac:dyDescent="0.25">
      <c r="A447" s="3"/>
      <c r="B447" s="123" t="s">
        <v>135</v>
      </c>
      <c r="C447" s="126"/>
      <c r="D447" s="124"/>
      <c r="E447" s="124"/>
      <c r="F447" s="124"/>
      <c r="G447" s="124"/>
      <c r="H447" s="124"/>
      <c r="I447" s="124"/>
      <c r="J447" s="124"/>
      <c r="K447" s="124"/>
      <c r="L447" s="124"/>
      <c r="M447" s="124"/>
      <c r="N447" s="124"/>
      <c r="O447" s="260">
        <f t="shared" si="8"/>
        <v>0</v>
      </c>
      <c r="P447" s="265"/>
      <c r="Q447" s="135"/>
      <c r="R447" s="45"/>
      <c r="S447" s="56"/>
      <c r="T447" s="64"/>
    </row>
    <row r="448" spans="1:20" x14ac:dyDescent="0.25">
      <c r="A448" s="3"/>
      <c r="B448" s="408" t="s">
        <v>136</v>
      </c>
      <c r="C448" s="408"/>
      <c r="D448" s="408"/>
      <c r="E448" s="408"/>
      <c r="F448" s="408"/>
      <c r="G448" s="408"/>
      <c r="H448" s="408"/>
      <c r="I448" s="408"/>
      <c r="J448" s="408"/>
      <c r="K448" s="408"/>
      <c r="L448" s="408"/>
      <c r="M448" s="408"/>
      <c r="N448" s="408"/>
      <c r="O448" s="408"/>
      <c r="P448" s="137">
        <f>SUM(O450:O458)</f>
        <v>0</v>
      </c>
      <c r="Q448" s="133">
        <f>SUM(Q450:Q458)</f>
        <v>0</v>
      </c>
      <c r="R448" s="45"/>
      <c r="S448" s="56"/>
      <c r="T448" s="64"/>
    </row>
    <row r="449" spans="1:20" x14ac:dyDescent="0.25">
      <c r="A449" s="3"/>
      <c r="B449" s="257" t="s">
        <v>0</v>
      </c>
      <c r="C449" s="258" t="s">
        <v>1</v>
      </c>
      <c r="D449" s="258" t="s">
        <v>2</v>
      </c>
      <c r="E449" s="258" t="s">
        <v>28</v>
      </c>
      <c r="F449" s="258" t="s">
        <v>3</v>
      </c>
      <c r="G449" s="258" t="s">
        <v>4</v>
      </c>
      <c r="H449" s="258" t="s">
        <v>5</v>
      </c>
      <c r="I449" s="258" t="s">
        <v>6</v>
      </c>
      <c r="J449" s="258" t="s">
        <v>7</v>
      </c>
      <c r="K449" s="258" t="s">
        <v>8</v>
      </c>
      <c r="L449" s="258" t="s">
        <v>9</v>
      </c>
      <c r="M449" s="258" t="s">
        <v>10</v>
      </c>
      <c r="N449" s="258" t="s">
        <v>11</v>
      </c>
      <c r="O449" s="258" t="s">
        <v>12</v>
      </c>
      <c r="P449" s="259" t="s">
        <v>22</v>
      </c>
      <c r="Q449" s="134" t="s">
        <v>37</v>
      </c>
      <c r="R449" s="45"/>
      <c r="S449" s="56"/>
      <c r="T449" s="64"/>
    </row>
    <row r="450" spans="1:20" x14ac:dyDescent="0.25">
      <c r="A450" s="3"/>
      <c r="B450" s="123" t="s">
        <v>136</v>
      </c>
      <c r="C450" s="124"/>
      <c r="D450" s="124"/>
      <c r="E450" s="124"/>
      <c r="F450" s="124"/>
      <c r="G450" s="124"/>
      <c r="H450" s="124"/>
      <c r="I450" s="124"/>
      <c r="J450" s="124"/>
      <c r="K450" s="124"/>
      <c r="L450" s="124"/>
      <c r="M450" s="124"/>
      <c r="N450" s="124"/>
      <c r="O450" s="260">
        <f t="shared" si="8"/>
        <v>0</v>
      </c>
      <c r="P450" s="265"/>
      <c r="Q450" s="135"/>
      <c r="R450" s="45"/>
      <c r="S450" s="56"/>
      <c r="T450" s="64"/>
    </row>
    <row r="451" spans="1:20" x14ac:dyDescent="0.25">
      <c r="A451" s="3"/>
      <c r="B451" s="123" t="s">
        <v>136</v>
      </c>
      <c r="C451" s="124"/>
      <c r="D451" s="124"/>
      <c r="E451" s="124"/>
      <c r="F451" s="124"/>
      <c r="G451" s="124"/>
      <c r="H451" s="124"/>
      <c r="I451" s="124"/>
      <c r="J451" s="124"/>
      <c r="K451" s="124"/>
      <c r="L451" s="124"/>
      <c r="M451" s="124"/>
      <c r="N451" s="124"/>
      <c r="O451" s="260">
        <f t="shared" si="8"/>
        <v>0</v>
      </c>
      <c r="P451" s="265"/>
      <c r="Q451" s="135"/>
      <c r="R451" s="45"/>
      <c r="S451" s="56"/>
      <c r="T451" s="64"/>
    </row>
    <row r="452" spans="1:20" x14ac:dyDescent="0.25">
      <c r="A452" s="3"/>
      <c r="B452" s="123" t="s">
        <v>136</v>
      </c>
      <c r="C452" s="124"/>
      <c r="D452" s="124"/>
      <c r="E452" s="124"/>
      <c r="F452" s="124"/>
      <c r="G452" s="124"/>
      <c r="H452" s="124"/>
      <c r="I452" s="124"/>
      <c r="J452" s="124"/>
      <c r="K452" s="124"/>
      <c r="L452" s="124"/>
      <c r="M452" s="124"/>
      <c r="N452" s="124"/>
      <c r="O452" s="260">
        <f t="shared" si="8"/>
        <v>0</v>
      </c>
      <c r="P452" s="265"/>
      <c r="Q452" s="135"/>
      <c r="R452" s="45"/>
      <c r="S452" s="56"/>
      <c r="T452" s="64"/>
    </row>
    <row r="453" spans="1:20" x14ac:dyDescent="0.25">
      <c r="A453" s="3"/>
      <c r="B453" s="123" t="s">
        <v>136</v>
      </c>
      <c r="C453" s="124"/>
      <c r="D453" s="124"/>
      <c r="E453" s="124"/>
      <c r="F453" s="124"/>
      <c r="G453" s="124"/>
      <c r="H453" s="124"/>
      <c r="I453" s="124"/>
      <c r="J453" s="124"/>
      <c r="K453" s="124"/>
      <c r="L453" s="124"/>
      <c r="M453" s="124"/>
      <c r="N453" s="124"/>
      <c r="O453" s="260">
        <f t="shared" si="8"/>
        <v>0</v>
      </c>
      <c r="P453" s="265"/>
      <c r="Q453" s="135"/>
      <c r="R453" s="45"/>
      <c r="S453" s="56"/>
      <c r="T453" s="64"/>
    </row>
    <row r="454" spans="1:20" x14ac:dyDescent="0.25">
      <c r="A454" s="3"/>
      <c r="B454" s="123" t="s">
        <v>136</v>
      </c>
      <c r="C454" s="124"/>
      <c r="D454" s="124"/>
      <c r="E454" s="124"/>
      <c r="F454" s="124"/>
      <c r="G454" s="124"/>
      <c r="H454" s="124"/>
      <c r="I454" s="124"/>
      <c r="J454" s="124"/>
      <c r="K454" s="124"/>
      <c r="L454" s="124"/>
      <c r="M454" s="124"/>
      <c r="N454" s="124"/>
      <c r="O454" s="260">
        <f t="shared" si="8"/>
        <v>0</v>
      </c>
      <c r="P454" s="265"/>
      <c r="Q454" s="135"/>
      <c r="R454" s="45"/>
      <c r="S454" s="56"/>
      <c r="T454" s="64"/>
    </row>
    <row r="455" spans="1:20" x14ac:dyDescent="0.25">
      <c r="A455" s="3"/>
      <c r="B455" s="123" t="s">
        <v>136</v>
      </c>
      <c r="C455" s="124"/>
      <c r="D455" s="124"/>
      <c r="E455" s="124"/>
      <c r="F455" s="124"/>
      <c r="G455" s="124"/>
      <c r="H455" s="124"/>
      <c r="I455" s="124"/>
      <c r="J455" s="124"/>
      <c r="K455" s="124"/>
      <c r="L455" s="124"/>
      <c r="M455" s="124"/>
      <c r="N455" s="124"/>
      <c r="O455" s="260">
        <f t="shared" si="8"/>
        <v>0</v>
      </c>
      <c r="P455" s="265"/>
      <c r="Q455" s="135"/>
      <c r="R455" s="45"/>
      <c r="S455" s="56"/>
      <c r="T455" s="64"/>
    </row>
    <row r="456" spans="1:20" x14ac:dyDescent="0.25">
      <c r="A456" s="3"/>
      <c r="B456" s="123" t="s">
        <v>136</v>
      </c>
      <c r="C456" s="124"/>
      <c r="D456" s="124"/>
      <c r="E456" s="124"/>
      <c r="F456" s="124"/>
      <c r="G456" s="124"/>
      <c r="H456" s="124"/>
      <c r="I456" s="124"/>
      <c r="J456" s="124"/>
      <c r="K456" s="124"/>
      <c r="L456" s="124"/>
      <c r="M456" s="124"/>
      <c r="N456" s="124"/>
      <c r="O456" s="260">
        <f t="shared" si="8"/>
        <v>0</v>
      </c>
      <c r="P456" s="265"/>
      <c r="Q456" s="135"/>
      <c r="R456" s="45"/>
      <c r="S456" s="56"/>
      <c r="T456" s="64"/>
    </row>
    <row r="457" spans="1:20" x14ac:dyDescent="0.25">
      <c r="A457" s="3"/>
      <c r="B457" s="123" t="s">
        <v>136</v>
      </c>
      <c r="C457" s="125" t="s">
        <v>37</v>
      </c>
      <c r="D457" s="124"/>
      <c r="E457" s="124"/>
      <c r="F457" s="124"/>
      <c r="G457" s="124"/>
      <c r="H457" s="124"/>
      <c r="I457" s="124"/>
      <c r="J457" s="124"/>
      <c r="K457" s="124"/>
      <c r="L457" s="124"/>
      <c r="M457" s="124"/>
      <c r="N457" s="124"/>
      <c r="O457" s="260">
        <f t="shared" si="8"/>
        <v>0</v>
      </c>
      <c r="P457" s="265"/>
      <c r="Q457" s="135"/>
      <c r="R457" s="45"/>
      <c r="S457" s="56"/>
      <c r="T457" s="64"/>
    </row>
    <row r="458" spans="1:20" x14ac:dyDescent="0.25">
      <c r="A458" s="3"/>
      <c r="B458" s="123" t="s">
        <v>136</v>
      </c>
      <c r="C458" s="126"/>
      <c r="D458" s="124"/>
      <c r="E458" s="124"/>
      <c r="F458" s="124"/>
      <c r="G458" s="124"/>
      <c r="H458" s="124"/>
      <c r="I458" s="124"/>
      <c r="J458" s="124"/>
      <c r="K458" s="124"/>
      <c r="L458" s="124"/>
      <c r="M458" s="124"/>
      <c r="N458" s="124"/>
      <c r="O458" s="260">
        <f t="shared" si="8"/>
        <v>0</v>
      </c>
      <c r="P458" s="265"/>
      <c r="Q458" s="135"/>
      <c r="R458" s="45"/>
      <c r="S458" s="56"/>
      <c r="T458" s="64"/>
    </row>
    <row r="459" spans="1:20" x14ac:dyDescent="0.25">
      <c r="A459" s="3"/>
      <c r="B459" s="408" t="s">
        <v>137</v>
      </c>
      <c r="C459" s="408"/>
      <c r="D459" s="408"/>
      <c r="E459" s="408"/>
      <c r="F459" s="408"/>
      <c r="G459" s="408"/>
      <c r="H459" s="408"/>
      <c r="I459" s="408"/>
      <c r="J459" s="408"/>
      <c r="K459" s="408"/>
      <c r="L459" s="408"/>
      <c r="M459" s="408"/>
      <c r="N459" s="408"/>
      <c r="O459" s="408"/>
      <c r="P459" s="137">
        <f>SUM(O461:O469)</f>
        <v>0</v>
      </c>
      <c r="Q459" s="133">
        <f>SUM(Q461:Q469)</f>
        <v>0</v>
      </c>
      <c r="R459" s="45"/>
      <c r="S459" s="56"/>
      <c r="T459" s="64"/>
    </row>
    <row r="460" spans="1:20" x14ac:dyDescent="0.25">
      <c r="A460" s="3"/>
      <c r="B460" s="257" t="s">
        <v>0</v>
      </c>
      <c r="C460" s="258" t="s">
        <v>1</v>
      </c>
      <c r="D460" s="258" t="s">
        <v>2</v>
      </c>
      <c r="E460" s="258" t="s">
        <v>28</v>
      </c>
      <c r="F460" s="258" t="s">
        <v>3</v>
      </c>
      <c r="G460" s="258" t="s">
        <v>4</v>
      </c>
      <c r="H460" s="258" t="s">
        <v>5</v>
      </c>
      <c r="I460" s="258" t="s">
        <v>6</v>
      </c>
      <c r="J460" s="258" t="s">
        <v>7</v>
      </c>
      <c r="K460" s="258" t="s">
        <v>8</v>
      </c>
      <c r="L460" s="258" t="s">
        <v>9</v>
      </c>
      <c r="M460" s="258" t="s">
        <v>10</v>
      </c>
      <c r="N460" s="258" t="s">
        <v>11</v>
      </c>
      <c r="O460" s="258" t="s">
        <v>12</v>
      </c>
      <c r="P460" s="259" t="s">
        <v>22</v>
      </c>
      <c r="Q460" s="134" t="s">
        <v>37</v>
      </c>
      <c r="R460" s="45"/>
      <c r="S460" s="56"/>
      <c r="T460" s="64"/>
    </row>
    <row r="461" spans="1:20" x14ac:dyDescent="0.25">
      <c r="A461" s="3"/>
      <c r="B461" s="123" t="s">
        <v>137</v>
      </c>
      <c r="C461" s="124"/>
      <c r="D461" s="124"/>
      <c r="E461" s="124"/>
      <c r="F461" s="124"/>
      <c r="G461" s="124"/>
      <c r="H461" s="124"/>
      <c r="I461" s="124"/>
      <c r="J461" s="124"/>
      <c r="K461" s="124"/>
      <c r="L461" s="124"/>
      <c r="M461" s="124"/>
      <c r="N461" s="124"/>
      <c r="O461" s="260">
        <f t="shared" si="8"/>
        <v>0</v>
      </c>
      <c r="P461" s="265"/>
      <c r="Q461" s="135"/>
      <c r="R461" s="45"/>
      <c r="S461" s="56"/>
      <c r="T461" s="64"/>
    </row>
    <row r="462" spans="1:20" x14ac:dyDescent="0.25">
      <c r="A462" s="3"/>
      <c r="B462" s="123" t="s">
        <v>137</v>
      </c>
      <c r="C462" s="124"/>
      <c r="D462" s="124"/>
      <c r="E462" s="124"/>
      <c r="F462" s="124"/>
      <c r="G462" s="124"/>
      <c r="H462" s="124"/>
      <c r="I462" s="124"/>
      <c r="J462" s="124"/>
      <c r="K462" s="124"/>
      <c r="L462" s="124"/>
      <c r="M462" s="124"/>
      <c r="N462" s="124"/>
      <c r="O462" s="260">
        <f t="shared" si="8"/>
        <v>0</v>
      </c>
      <c r="P462" s="265"/>
      <c r="Q462" s="135"/>
      <c r="R462" s="45"/>
      <c r="S462" s="56"/>
      <c r="T462" s="64"/>
    </row>
    <row r="463" spans="1:20" x14ac:dyDescent="0.25">
      <c r="A463" s="3"/>
      <c r="B463" s="123" t="s">
        <v>137</v>
      </c>
      <c r="C463" s="124"/>
      <c r="D463" s="124"/>
      <c r="E463" s="124"/>
      <c r="F463" s="124"/>
      <c r="G463" s="124"/>
      <c r="H463" s="124"/>
      <c r="I463" s="124"/>
      <c r="J463" s="124"/>
      <c r="K463" s="124"/>
      <c r="L463" s="124"/>
      <c r="M463" s="124"/>
      <c r="N463" s="124"/>
      <c r="O463" s="260">
        <f t="shared" si="8"/>
        <v>0</v>
      </c>
      <c r="P463" s="265"/>
      <c r="Q463" s="135"/>
      <c r="R463" s="45"/>
      <c r="S463" s="56"/>
      <c r="T463" s="64"/>
    </row>
    <row r="464" spans="1:20" x14ac:dyDescent="0.25">
      <c r="A464" s="3"/>
      <c r="B464" s="123" t="s">
        <v>137</v>
      </c>
      <c r="C464" s="124"/>
      <c r="D464" s="124"/>
      <c r="E464" s="124"/>
      <c r="F464" s="124"/>
      <c r="G464" s="124"/>
      <c r="H464" s="124"/>
      <c r="I464" s="124"/>
      <c r="J464" s="124"/>
      <c r="K464" s="124"/>
      <c r="L464" s="124"/>
      <c r="M464" s="124"/>
      <c r="N464" s="124"/>
      <c r="O464" s="260">
        <f t="shared" si="8"/>
        <v>0</v>
      </c>
      <c r="P464" s="265"/>
      <c r="Q464" s="135"/>
      <c r="R464" s="45"/>
      <c r="S464" s="56"/>
      <c r="T464" s="64"/>
    </row>
    <row r="465" spans="1:20" x14ac:dyDescent="0.25">
      <c r="A465" s="3"/>
      <c r="B465" s="123" t="s">
        <v>137</v>
      </c>
      <c r="C465" s="124"/>
      <c r="D465" s="124"/>
      <c r="E465" s="124"/>
      <c r="F465" s="124"/>
      <c r="G465" s="124"/>
      <c r="H465" s="124"/>
      <c r="I465" s="124"/>
      <c r="J465" s="124"/>
      <c r="K465" s="124"/>
      <c r="L465" s="124"/>
      <c r="M465" s="124"/>
      <c r="N465" s="124"/>
      <c r="O465" s="260">
        <f t="shared" si="8"/>
        <v>0</v>
      </c>
      <c r="P465" s="265"/>
      <c r="Q465" s="135"/>
      <c r="R465" s="45"/>
      <c r="S465" s="56"/>
      <c r="T465" s="64"/>
    </row>
    <row r="466" spans="1:20" x14ac:dyDescent="0.25">
      <c r="A466" s="3"/>
      <c r="B466" s="123" t="s">
        <v>137</v>
      </c>
      <c r="C466" s="124"/>
      <c r="D466" s="124"/>
      <c r="E466" s="124"/>
      <c r="F466" s="124"/>
      <c r="G466" s="124"/>
      <c r="H466" s="124"/>
      <c r="I466" s="124"/>
      <c r="J466" s="124"/>
      <c r="K466" s="124"/>
      <c r="L466" s="124"/>
      <c r="M466" s="124"/>
      <c r="N466" s="124"/>
      <c r="O466" s="260">
        <f t="shared" si="8"/>
        <v>0</v>
      </c>
      <c r="P466" s="265"/>
      <c r="Q466" s="135"/>
      <c r="R466" s="45"/>
      <c r="S466" s="56"/>
      <c r="T466" s="64"/>
    </row>
    <row r="467" spans="1:20" x14ac:dyDescent="0.25">
      <c r="A467" s="3"/>
      <c r="B467" s="123" t="s">
        <v>137</v>
      </c>
      <c r="C467" s="124"/>
      <c r="D467" s="124"/>
      <c r="E467" s="124"/>
      <c r="F467" s="124"/>
      <c r="G467" s="124"/>
      <c r="H467" s="124"/>
      <c r="I467" s="124"/>
      <c r="J467" s="124"/>
      <c r="K467" s="124"/>
      <c r="L467" s="124"/>
      <c r="M467" s="124"/>
      <c r="N467" s="124"/>
      <c r="O467" s="260">
        <f t="shared" si="8"/>
        <v>0</v>
      </c>
      <c r="P467" s="265"/>
      <c r="Q467" s="135"/>
      <c r="R467" s="45"/>
      <c r="S467" s="56"/>
      <c r="T467" s="64"/>
    </row>
    <row r="468" spans="1:20" x14ac:dyDescent="0.25">
      <c r="A468" s="3"/>
      <c r="B468" s="123" t="s">
        <v>137</v>
      </c>
      <c r="C468" s="125" t="s">
        <v>37</v>
      </c>
      <c r="D468" s="124"/>
      <c r="E468" s="124"/>
      <c r="F468" s="124"/>
      <c r="G468" s="124"/>
      <c r="H468" s="124"/>
      <c r="I468" s="124"/>
      <c r="J468" s="124"/>
      <c r="K468" s="124"/>
      <c r="L468" s="124"/>
      <c r="M468" s="124"/>
      <c r="N468" s="124"/>
      <c r="O468" s="260">
        <f t="shared" si="8"/>
        <v>0</v>
      </c>
      <c r="P468" s="265"/>
      <c r="Q468" s="135"/>
      <c r="R468" s="45"/>
      <c r="S468" s="56"/>
      <c r="T468" s="64"/>
    </row>
    <row r="469" spans="1:20" x14ac:dyDescent="0.25">
      <c r="A469" s="3"/>
      <c r="B469" s="123" t="s">
        <v>137</v>
      </c>
      <c r="C469" s="126"/>
      <c r="D469" s="124"/>
      <c r="E469" s="124"/>
      <c r="F469" s="124"/>
      <c r="G469" s="124"/>
      <c r="H469" s="124"/>
      <c r="I469" s="124"/>
      <c r="J469" s="124"/>
      <c r="K469" s="124"/>
      <c r="L469" s="124"/>
      <c r="M469" s="124"/>
      <c r="N469" s="124"/>
      <c r="O469" s="260">
        <f t="shared" si="8"/>
        <v>0</v>
      </c>
      <c r="P469" s="265"/>
      <c r="Q469" s="135"/>
      <c r="R469" s="45"/>
      <c r="S469" s="56"/>
      <c r="T469" s="64"/>
    </row>
    <row r="470" spans="1:20" x14ac:dyDescent="0.25">
      <c r="A470" s="3"/>
      <c r="B470" s="408" t="s">
        <v>138</v>
      </c>
      <c r="C470" s="408"/>
      <c r="D470" s="408"/>
      <c r="E470" s="408"/>
      <c r="F470" s="408"/>
      <c r="G470" s="408"/>
      <c r="H470" s="408"/>
      <c r="I470" s="408"/>
      <c r="J470" s="408"/>
      <c r="K470" s="408"/>
      <c r="L470" s="408"/>
      <c r="M470" s="408"/>
      <c r="N470" s="408"/>
      <c r="O470" s="408"/>
      <c r="P470" s="137">
        <f>SUM(O472:O480)</f>
        <v>0</v>
      </c>
      <c r="Q470" s="133">
        <f>SUM(Q472:Q480)</f>
        <v>0</v>
      </c>
      <c r="R470" s="45"/>
      <c r="S470" s="56"/>
      <c r="T470" s="64"/>
    </row>
    <row r="471" spans="1:20" x14ac:dyDescent="0.25">
      <c r="A471" s="3"/>
      <c r="B471" s="257" t="s">
        <v>0</v>
      </c>
      <c r="C471" s="258" t="s">
        <v>1</v>
      </c>
      <c r="D471" s="258" t="s">
        <v>2</v>
      </c>
      <c r="E471" s="258" t="s">
        <v>28</v>
      </c>
      <c r="F471" s="258" t="s">
        <v>3</v>
      </c>
      <c r="G471" s="258" t="s">
        <v>4</v>
      </c>
      <c r="H471" s="258" t="s">
        <v>5</v>
      </c>
      <c r="I471" s="258" t="s">
        <v>6</v>
      </c>
      <c r="J471" s="258" t="s">
        <v>7</v>
      </c>
      <c r="K471" s="258" t="s">
        <v>8</v>
      </c>
      <c r="L471" s="258" t="s">
        <v>9</v>
      </c>
      <c r="M471" s="258" t="s">
        <v>10</v>
      </c>
      <c r="N471" s="258" t="s">
        <v>11</v>
      </c>
      <c r="O471" s="258" t="s">
        <v>12</v>
      </c>
      <c r="P471" s="259" t="s">
        <v>22</v>
      </c>
      <c r="Q471" s="134" t="s">
        <v>37</v>
      </c>
      <c r="R471" s="45"/>
      <c r="S471" s="56"/>
      <c r="T471" s="64"/>
    </row>
    <row r="472" spans="1:20" x14ac:dyDescent="0.25">
      <c r="A472" s="3"/>
      <c r="B472" s="123" t="s">
        <v>138</v>
      </c>
      <c r="C472" s="124"/>
      <c r="D472" s="124"/>
      <c r="E472" s="124"/>
      <c r="F472" s="124"/>
      <c r="G472" s="124"/>
      <c r="H472" s="124"/>
      <c r="I472" s="124"/>
      <c r="J472" s="124"/>
      <c r="K472" s="124"/>
      <c r="L472" s="124"/>
      <c r="M472" s="124"/>
      <c r="N472" s="124"/>
      <c r="O472" s="260">
        <f t="shared" si="8"/>
        <v>0</v>
      </c>
      <c r="P472" s="265"/>
      <c r="Q472" s="135"/>
      <c r="R472" s="45"/>
      <c r="S472" s="56"/>
      <c r="T472" s="64"/>
    </row>
    <row r="473" spans="1:20" x14ac:dyDescent="0.25">
      <c r="A473" s="3"/>
      <c r="B473" s="123" t="s">
        <v>138</v>
      </c>
      <c r="C473" s="124"/>
      <c r="D473" s="124"/>
      <c r="E473" s="124"/>
      <c r="F473" s="124"/>
      <c r="G473" s="124"/>
      <c r="H473" s="124"/>
      <c r="I473" s="124"/>
      <c r="J473" s="124"/>
      <c r="K473" s="124"/>
      <c r="L473" s="124"/>
      <c r="M473" s="124"/>
      <c r="N473" s="124"/>
      <c r="O473" s="260">
        <f t="shared" si="8"/>
        <v>0</v>
      </c>
      <c r="P473" s="265"/>
      <c r="Q473" s="135"/>
      <c r="R473" s="45"/>
      <c r="S473" s="56"/>
      <c r="T473" s="64"/>
    </row>
    <row r="474" spans="1:20" x14ac:dyDescent="0.25">
      <c r="A474" s="3"/>
      <c r="B474" s="123" t="s">
        <v>138</v>
      </c>
      <c r="C474" s="124"/>
      <c r="D474" s="124"/>
      <c r="E474" s="124"/>
      <c r="F474" s="124"/>
      <c r="G474" s="124"/>
      <c r="H474" s="124"/>
      <c r="I474" s="124"/>
      <c r="J474" s="124"/>
      <c r="K474" s="124"/>
      <c r="L474" s="124"/>
      <c r="M474" s="124"/>
      <c r="N474" s="124"/>
      <c r="O474" s="260">
        <f t="shared" si="8"/>
        <v>0</v>
      </c>
      <c r="P474" s="265"/>
      <c r="Q474" s="135"/>
      <c r="R474" s="45"/>
      <c r="S474" s="56"/>
      <c r="T474" s="64"/>
    </row>
    <row r="475" spans="1:20" x14ac:dyDescent="0.25">
      <c r="A475" s="3"/>
      <c r="B475" s="123" t="s">
        <v>138</v>
      </c>
      <c r="C475" s="124"/>
      <c r="D475" s="124"/>
      <c r="E475" s="124"/>
      <c r="F475" s="124"/>
      <c r="G475" s="124"/>
      <c r="H475" s="124"/>
      <c r="I475" s="124"/>
      <c r="J475" s="124"/>
      <c r="K475" s="124"/>
      <c r="L475" s="124"/>
      <c r="M475" s="124"/>
      <c r="N475" s="124"/>
      <c r="O475" s="260">
        <f t="shared" si="8"/>
        <v>0</v>
      </c>
      <c r="P475" s="265"/>
      <c r="Q475" s="135"/>
      <c r="R475" s="45"/>
      <c r="S475" s="56"/>
      <c r="T475" s="64"/>
    </row>
    <row r="476" spans="1:20" x14ac:dyDescent="0.25">
      <c r="A476" s="3"/>
      <c r="B476" s="123" t="s">
        <v>138</v>
      </c>
      <c r="C476" s="124"/>
      <c r="D476" s="124"/>
      <c r="E476" s="124"/>
      <c r="F476" s="124"/>
      <c r="G476" s="124"/>
      <c r="H476" s="124"/>
      <c r="I476" s="124"/>
      <c r="J476" s="124"/>
      <c r="K476" s="124"/>
      <c r="L476" s="124"/>
      <c r="M476" s="124"/>
      <c r="N476" s="124"/>
      <c r="O476" s="260">
        <f t="shared" si="8"/>
        <v>0</v>
      </c>
      <c r="P476" s="265"/>
      <c r="Q476" s="135"/>
      <c r="R476" s="45"/>
      <c r="S476" s="56"/>
      <c r="T476" s="64"/>
    </row>
    <row r="477" spans="1:20" x14ac:dyDescent="0.25">
      <c r="A477" s="3"/>
      <c r="B477" s="123" t="s">
        <v>138</v>
      </c>
      <c r="C477" s="124"/>
      <c r="D477" s="124"/>
      <c r="E477" s="124"/>
      <c r="F477" s="124"/>
      <c r="G477" s="124"/>
      <c r="H477" s="124"/>
      <c r="I477" s="124"/>
      <c r="J477" s="124"/>
      <c r="K477" s="124"/>
      <c r="L477" s="124"/>
      <c r="M477" s="124"/>
      <c r="N477" s="124"/>
      <c r="O477" s="260">
        <f t="shared" si="8"/>
        <v>0</v>
      </c>
      <c r="P477" s="265"/>
      <c r="Q477" s="135"/>
      <c r="R477" s="45"/>
      <c r="S477" s="56"/>
      <c r="T477" s="64"/>
    </row>
    <row r="478" spans="1:20" x14ac:dyDescent="0.25">
      <c r="A478" s="3"/>
      <c r="B478" s="123" t="s">
        <v>138</v>
      </c>
      <c r="C478" s="124"/>
      <c r="D478" s="124"/>
      <c r="E478" s="124"/>
      <c r="F478" s="124"/>
      <c r="G478" s="124"/>
      <c r="H478" s="124"/>
      <c r="I478" s="124"/>
      <c r="J478" s="124"/>
      <c r="K478" s="124"/>
      <c r="L478" s="124"/>
      <c r="M478" s="124"/>
      <c r="N478" s="124"/>
      <c r="O478" s="260">
        <f t="shared" si="8"/>
        <v>0</v>
      </c>
      <c r="P478" s="265"/>
      <c r="Q478" s="135"/>
      <c r="R478" s="45"/>
      <c r="S478" s="56"/>
      <c r="T478" s="64"/>
    </row>
    <row r="479" spans="1:20" x14ac:dyDescent="0.25">
      <c r="A479" s="3"/>
      <c r="B479" s="123" t="s">
        <v>138</v>
      </c>
      <c r="C479" s="125" t="s">
        <v>37</v>
      </c>
      <c r="D479" s="124"/>
      <c r="E479" s="124"/>
      <c r="F479" s="124"/>
      <c r="G479" s="124"/>
      <c r="H479" s="124"/>
      <c r="I479" s="124"/>
      <c r="J479" s="124"/>
      <c r="K479" s="124"/>
      <c r="L479" s="124"/>
      <c r="M479" s="124"/>
      <c r="N479" s="124"/>
      <c r="O479" s="260">
        <f t="shared" si="8"/>
        <v>0</v>
      </c>
      <c r="P479" s="265"/>
      <c r="Q479" s="135"/>
      <c r="R479" s="45"/>
      <c r="S479" s="56"/>
      <c r="T479" s="64"/>
    </row>
    <row r="480" spans="1:20" x14ac:dyDescent="0.25">
      <c r="A480" s="3"/>
      <c r="B480" s="123" t="s">
        <v>138</v>
      </c>
      <c r="C480" s="126"/>
      <c r="D480" s="124"/>
      <c r="E480" s="124"/>
      <c r="F480" s="124"/>
      <c r="G480" s="124"/>
      <c r="H480" s="124"/>
      <c r="I480" s="124"/>
      <c r="J480" s="124"/>
      <c r="K480" s="124"/>
      <c r="L480" s="124"/>
      <c r="M480" s="124"/>
      <c r="N480" s="124"/>
      <c r="O480" s="260">
        <f t="shared" si="8"/>
        <v>0</v>
      </c>
      <c r="P480" s="265"/>
      <c r="Q480" s="135"/>
      <c r="R480" s="45"/>
      <c r="S480" s="56"/>
      <c r="T480" s="64"/>
    </row>
    <row r="481" spans="1:20" x14ac:dyDescent="0.25">
      <c r="A481" s="3"/>
      <c r="B481" s="408" t="s">
        <v>139</v>
      </c>
      <c r="C481" s="408"/>
      <c r="D481" s="408"/>
      <c r="E481" s="408"/>
      <c r="F481" s="408"/>
      <c r="G481" s="408"/>
      <c r="H481" s="408"/>
      <c r="I481" s="408"/>
      <c r="J481" s="408"/>
      <c r="K481" s="408"/>
      <c r="L481" s="408"/>
      <c r="M481" s="408"/>
      <c r="N481" s="408"/>
      <c r="O481" s="408"/>
      <c r="P481" s="137">
        <f>SUM(O483:O491)</f>
        <v>0</v>
      </c>
      <c r="Q481" s="133">
        <f>SUM(Q483:Q491)</f>
        <v>0</v>
      </c>
      <c r="R481" s="45"/>
      <c r="S481" s="56"/>
      <c r="T481" s="64"/>
    </row>
    <row r="482" spans="1:20" x14ac:dyDescent="0.25">
      <c r="A482" s="3"/>
      <c r="B482" s="257" t="s">
        <v>0</v>
      </c>
      <c r="C482" s="258" t="s">
        <v>1</v>
      </c>
      <c r="D482" s="258" t="s">
        <v>2</v>
      </c>
      <c r="E482" s="258" t="s">
        <v>28</v>
      </c>
      <c r="F482" s="258" t="s">
        <v>3</v>
      </c>
      <c r="G482" s="258" t="s">
        <v>4</v>
      </c>
      <c r="H482" s="258" t="s">
        <v>5</v>
      </c>
      <c r="I482" s="258" t="s">
        <v>6</v>
      </c>
      <c r="J482" s="258" t="s">
        <v>7</v>
      </c>
      <c r="K482" s="258" t="s">
        <v>8</v>
      </c>
      <c r="L482" s="258" t="s">
        <v>9</v>
      </c>
      <c r="M482" s="258" t="s">
        <v>10</v>
      </c>
      <c r="N482" s="258" t="s">
        <v>11</v>
      </c>
      <c r="O482" s="258" t="s">
        <v>12</v>
      </c>
      <c r="P482" s="259" t="s">
        <v>22</v>
      </c>
      <c r="Q482" s="134" t="s">
        <v>37</v>
      </c>
      <c r="R482" s="45"/>
      <c r="S482" s="56"/>
      <c r="T482" s="64"/>
    </row>
    <row r="483" spans="1:20" x14ac:dyDescent="0.25">
      <c r="A483" s="3"/>
      <c r="B483" s="123" t="s">
        <v>139</v>
      </c>
      <c r="C483" s="124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260">
        <f t="shared" si="8"/>
        <v>0</v>
      </c>
      <c r="P483" s="265"/>
      <c r="Q483" s="135"/>
      <c r="R483" s="45"/>
      <c r="S483" s="56"/>
      <c r="T483" s="64"/>
    </row>
    <row r="484" spans="1:20" x14ac:dyDescent="0.25">
      <c r="A484" s="3"/>
      <c r="B484" s="123" t="s">
        <v>139</v>
      </c>
      <c r="C484" s="124"/>
      <c r="D484" s="124"/>
      <c r="E484" s="124"/>
      <c r="F484" s="124"/>
      <c r="G484" s="124"/>
      <c r="H484" s="124"/>
      <c r="I484" s="124"/>
      <c r="J484" s="124"/>
      <c r="K484" s="124"/>
      <c r="L484" s="124"/>
      <c r="M484" s="124"/>
      <c r="N484" s="124"/>
      <c r="O484" s="260">
        <f t="shared" si="8"/>
        <v>0</v>
      </c>
      <c r="P484" s="265"/>
      <c r="Q484" s="135"/>
      <c r="R484" s="45"/>
      <c r="S484" s="56"/>
      <c r="T484" s="64"/>
    </row>
    <row r="485" spans="1:20" x14ac:dyDescent="0.25">
      <c r="A485" s="3"/>
      <c r="B485" s="123" t="s">
        <v>139</v>
      </c>
      <c r="C485" s="124"/>
      <c r="D485" s="124"/>
      <c r="E485" s="124"/>
      <c r="F485" s="124"/>
      <c r="G485" s="124"/>
      <c r="H485" s="124"/>
      <c r="I485" s="124"/>
      <c r="J485" s="124"/>
      <c r="K485" s="124"/>
      <c r="L485" s="124"/>
      <c r="M485" s="124"/>
      <c r="N485" s="124"/>
      <c r="O485" s="260">
        <f t="shared" si="8"/>
        <v>0</v>
      </c>
      <c r="P485" s="265"/>
      <c r="Q485" s="135"/>
      <c r="R485" s="45"/>
      <c r="S485" s="56"/>
      <c r="T485" s="64"/>
    </row>
    <row r="486" spans="1:20" x14ac:dyDescent="0.25">
      <c r="A486" s="3"/>
      <c r="B486" s="123" t="s">
        <v>139</v>
      </c>
      <c r="C486" s="124"/>
      <c r="D486" s="124"/>
      <c r="E486" s="124"/>
      <c r="F486" s="124"/>
      <c r="G486" s="124"/>
      <c r="H486" s="124"/>
      <c r="I486" s="124"/>
      <c r="J486" s="124"/>
      <c r="K486" s="124"/>
      <c r="L486" s="124"/>
      <c r="M486" s="124"/>
      <c r="N486" s="124"/>
      <c r="O486" s="260">
        <f t="shared" si="8"/>
        <v>0</v>
      </c>
      <c r="P486" s="265"/>
      <c r="Q486" s="135"/>
      <c r="R486" s="45"/>
      <c r="S486" s="56"/>
      <c r="T486" s="64"/>
    </row>
    <row r="487" spans="1:20" x14ac:dyDescent="0.25">
      <c r="A487" s="3"/>
      <c r="B487" s="123" t="s">
        <v>139</v>
      </c>
      <c r="C487" s="124"/>
      <c r="D487" s="124"/>
      <c r="E487" s="124"/>
      <c r="F487" s="124"/>
      <c r="G487" s="124"/>
      <c r="H487" s="124"/>
      <c r="I487" s="124"/>
      <c r="J487" s="124"/>
      <c r="K487" s="124"/>
      <c r="L487" s="124"/>
      <c r="M487" s="124"/>
      <c r="N487" s="124"/>
      <c r="O487" s="260">
        <f t="shared" si="8"/>
        <v>0</v>
      </c>
      <c r="P487" s="265"/>
      <c r="Q487" s="135"/>
      <c r="R487" s="45"/>
      <c r="S487" s="56"/>
      <c r="T487" s="64"/>
    </row>
    <row r="488" spans="1:20" x14ac:dyDescent="0.25">
      <c r="A488" s="3"/>
      <c r="B488" s="123" t="s">
        <v>139</v>
      </c>
      <c r="C488" s="124"/>
      <c r="D488" s="124"/>
      <c r="E488" s="124"/>
      <c r="F488" s="124"/>
      <c r="G488" s="124"/>
      <c r="H488" s="124"/>
      <c r="I488" s="124"/>
      <c r="J488" s="124"/>
      <c r="K488" s="124"/>
      <c r="L488" s="124"/>
      <c r="M488" s="124"/>
      <c r="N488" s="124"/>
      <c r="O488" s="260">
        <f t="shared" si="8"/>
        <v>0</v>
      </c>
      <c r="P488" s="265"/>
      <c r="Q488" s="135"/>
      <c r="R488" s="45"/>
      <c r="S488" s="56"/>
      <c r="T488" s="64"/>
    </row>
    <row r="489" spans="1:20" x14ac:dyDescent="0.25">
      <c r="A489" s="3"/>
      <c r="B489" s="123" t="s">
        <v>139</v>
      </c>
      <c r="C489" s="124"/>
      <c r="D489" s="124"/>
      <c r="E489" s="124"/>
      <c r="F489" s="124"/>
      <c r="G489" s="124"/>
      <c r="H489" s="124"/>
      <c r="I489" s="124"/>
      <c r="J489" s="124"/>
      <c r="K489" s="124"/>
      <c r="L489" s="124"/>
      <c r="M489" s="124"/>
      <c r="N489" s="124"/>
      <c r="O489" s="260">
        <f t="shared" si="8"/>
        <v>0</v>
      </c>
      <c r="P489" s="265"/>
      <c r="Q489" s="135"/>
      <c r="R489" s="45"/>
      <c r="S489" s="56"/>
      <c r="T489" s="64"/>
    </row>
    <row r="490" spans="1:20" x14ac:dyDescent="0.25">
      <c r="A490" s="3"/>
      <c r="B490" s="123" t="s">
        <v>139</v>
      </c>
      <c r="C490" s="125" t="s">
        <v>37</v>
      </c>
      <c r="D490" s="124"/>
      <c r="E490" s="124"/>
      <c r="F490" s="124"/>
      <c r="G490" s="124"/>
      <c r="H490" s="124"/>
      <c r="I490" s="124"/>
      <c r="J490" s="124"/>
      <c r="K490" s="124"/>
      <c r="L490" s="124"/>
      <c r="M490" s="124"/>
      <c r="N490" s="124"/>
      <c r="O490" s="260">
        <f t="shared" si="8"/>
        <v>0</v>
      </c>
      <c r="P490" s="265"/>
      <c r="Q490" s="135"/>
      <c r="R490" s="45"/>
      <c r="S490" s="56"/>
      <c r="T490" s="64"/>
    </row>
    <row r="491" spans="1:20" x14ac:dyDescent="0.25">
      <c r="A491" s="3"/>
      <c r="B491" s="123" t="s">
        <v>139</v>
      </c>
      <c r="C491" s="126"/>
      <c r="D491" s="124"/>
      <c r="E491" s="124"/>
      <c r="F491" s="124"/>
      <c r="G491" s="124"/>
      <c r="H491" s="124"/>
      <c r="I491" s="124"/>
      <c r="J491" s="124"/>
      <c r="K491" s="124"/>
      <c r="L491" s="124"/>
      <c r="M491" s="124"/>
      <c r="N491" s="124"/>
      <c r="O491" s="260">
        <f t="shared" si="8"/>
        <v>0</v>
      </c>
      <c r="P491" s="265"/>
      <c r="Q491" s="135"/>
      <c r="R491" s="45"/>
      <c r="S491" s="56"/>
      <c r="T491" s="64"/>
    </row>
    <row r="492" spans="1:20" x14ac:dyDescent="0.25">
      <c r="A492" s="3"/>
      <c r="B492" s="408" t="s">
        <v>140</v>
      </c>
      <c r="C492" s="408"/>
      <c r="D492" s="408"/>
      <c r="E492" s="408"/>
      <c r="F492" s="408"/>
      <c r="G492" s="408"/>
      <c r="H492" s="408"/>
      <c r="I492" s="408"/>
      <c r="J492" s="408"/>
      <c r="K492" s="408"/>
      <c r="L492" s="408"/>
      <c r="M492" s="408"/>
      <c r="N492" s="408"/>
      <c r="O492" s="408"/>
      <c r="P492" s="137">
        <f>SUM(O494:O502)</f>
        <v>0</v>
      </c>
      <c r="Q492" s="133">
        <f>SUM(Q494:Q506)</f>
        <v>0</v>
      </c>
      <c r="R492" s="45"/>
      <c r="S492" s="56"/>
      <c r="T492" s="64"/>
    </row>
    <row r="493" spans="1:20" x14ac:dyDescent="0.25">
      <c r="A493" s="3"/>
      <c r="B493" s="257" t="s">
        <v>0</v>
      </c>
      <c r="C493" s="258" t="s">
        <v>1</v>
      </c>
      <c r="D493" s="258" t="s">
        <v>2</v>
      </c>
      <c r="E493" s="258" t="s">
        <v>28</v>
      </c>
      <c r="F493" s="258" t="s">
        <v>3</v>
      </c>
      <c r="G493" s="258" t="s">
        <v>4</v>
      </c>
      <c r="H493" s="258" t="s">
        <v>5</v>
      </c>
      <c r="I493" s="258" t="s">
        <v>6</v>
      </c>
      <c r="J493" s="258" t="s">
        <v>7</v>
      </c>
      <c r="K493" s="258" t="s">
        <v>8</v>
      </c>
      <c r="L493" s="258" t="s">
        <v>9</v>
      </c>
      <c r="M493" s="258" t="s">
        <v>10</v>
      </c>
      <c r="N493" s="258" t="s">
        <v>11</v>
      </c>
      <c r="O493" s="258" t="s">
        <v>12</v>
      </c>
      <c r="P493" s="259" t="s">
        <v>22</v>
      </c>
      <c r="Q493" s="134" t="s">
        <v>37</v>
      </c>
      <c r="R493" s="45"/>
      <c r="S493" s="56"/>
      <c r="T493" s="64"/>
    </row>
    <row r="494" spans="1:20" x14ac:dyDescent="0.25">
      <c r="A494" s="3"/>
      <c r="B494" s="123" t="s">
        <v>140</v>
      </c>
      <c r="C494" s="124"/>
      <c r="D494" s="124"/>
      <c r="E494" s="124"/>
      <c r="F494" s="124"/>
      <c r="G494" s="124"/>
      <c r="H494" s="124"/>
      <c r="I494" s="124"/>
      <c r="J494" s="124"/>
      <c r="K494" s="124"/>
      <c r="L494" s="124"/>
      <c r="M494" s="124"/>
      <c r="N494" s="124"/>
      <c r="O494" s="260">
        <f t="shared" ref="O494:O506" si="9">SUM(F494:N494)</f>
        <v>0</v>
      </c>
      <c r="P494" s="265"/>
      <c r="Q494" s="135"/>
      <c r="R494" s="45"/>
      <c r="S494" s="56"/>
      <c r="T494" s="64"/>
    </row>
    <row r="495" spans="1:20" x14ac:dyDescent="0.25">
      <c r="A495" s="3"/>
      <c r="B495" s="123" t="s">
        <v>140</v>
      </c>
      <c r="C495" s="124"/>
      <c r="D495" s="124"/>
      <c r="E495" s="124"/>
      <c r="F495" s="124"/>
      <c r="G495" s="124"/>
      <c r="H495" s="124"/>
      <c r="I495" s="124"/>
      <c r="J495" s="124"/>
      <c r="K495" s="124"/>
      <c r="L495" s="124"/>
      <c r="M495" s="124"/>
      <c r="N495" s="124"/>
      <c r="O495" s="260">
        <f t="shared" si="9"/>
        <v>0</v>
      </c>
      <c r="P495" s="265"/>
      <c r="Q495" s="135"/>
      <c r="R495" s="45"/>
      <c r="S495" s="56"/>
      <c r="T495" s="64"/>
    </row>
    <row r="496" spans="1:20" x14ac:dyDescent="0.25">
      <c r="A496" s="3"/>
      <c r="B496" s="123" t="s">
        <v>140</v>
      </c>
      <c r="C496" s="124"/>
      <c r="D496" s="124"/>
      <c r="E496" s="124"/>
      <c r="F496" s="124"/>
      <c r="G496" s="124"/>
      <c r="H496" s="124"/>
      <c r="I496" s="124"/>
      <c r="J496" s="124"/>
      <c r="K496" s="124"/>
      <c r="L496" s="124"/>
      <c r="M496" s="124"/>
      <c r="N496" s="124"/>
      <c r="O496" s="260">
        <f t="shared" si="9"/>
        <v>0</v>
      </c>
      <c r="P496" s="265"/>
      <c r="Q496" s="135"/>
      <c r="R496" s="45"/>
      <c r="S496" s="56"/>
      <c r="T496" s="64"/>
    </row>
    <row r="497" spans="1:20" x14ac:dyDescent="0.25">
      <c r="A497" s="3"/>
      <c r="B497" s="123" t="s">
        <v>140</v>
      </c>
      <c r="C497" s="124"/>
      <c r="D497" s="124"/>
      <c r="E497" s="124"/>
      <c r="F497" s="124"/>
      <c r="G497" s="124"/>
      <c r="H497" s="124"/>
      <c r="I497" s="124"/>
      <c r="J497" s="124"/>
      <c r="K497" s="124"/>
      <c r="L497" s="124"/>
      <c r="M497" s="124"/>
      <c r="N497" s="124"/>
      <c r="O497" s="260">
        <f t="shared" si="9"/>
        <v>0</v>
      </c>
      <c r="P497" s="265"/>
      <c r="Q497" s="135"/>
      <c r="R497" s="45"/>
      <c r="S497" s="56"/>
      <c r="T497" s="64"/>
    </row>
    <row r="498" spans="1:20" x14ac:dyDescent="0.25">
      <c r="A498" s="3"/>
      <c r="B498" s="123" t="s">
        <v>140</v>
      </c>
      <c r="C498" s="124"/>
      <c r="D498" s="124"/>
      <c r="E498" s="124"/>
      <c r="F498" s="124"/>
      <c r="G498" s="124"/>
      <c r="H498" s="124"/>
      <c r="I498" s="124"/>
      <c r="J498" s="124"/>
      <c r="K498" s="124"/>
      <c r="L498" s="124"/>
      <c r="M498" s="124"/>
      <c r="N498" s="124"/>
      <c r="O498" s="260">
        <f t="shared" si="9"/>
        <v>0</v>
      </c>
      <c r="P498" s="265"/>
      <c r="Q498" s="135"/>
      <c r="R498" s="45"/>
      <c r="S498" s="56"/>
      <c r="T498" s="64"/>
    </row>
    <row r="499" spans="1:20" x14ac:dyDescent="0.25">
      <c r="A499" s="3"/>
      <c r="B499" s="123" t="s">
        <v>140</v>
      </c>
      <c r="C499" s="124"/>
      <c r="D499" s="124"/>
      <c r="E499" s="124"/>
      <c r="F499" s="124"/>
      <c r="G499" s="124"/>
      <c r="H499" s="124"/>
      <c r="I499" s="124"/>
      <c r="J499" s="124"/>
      <c r="K499" s="124"/>
      <c r="L499" s="124"/>
      <c r="M499" s="124"/>
      <c r="N499" s="124"/>
      <c r="O499" s="260">
        <f t="shared" si="9"/>
        <v>0</v>
      </c>
      <c r="P499" s="265"/>
      <c r="Q499" s="135"/>
      <c r="R499" s="45"/>
      <c r="S499" s="56"/>
      <c r="T499" s="64"/>
    </row>
    <row r="500" spans="1:20" x14ac:dyDescent="0.25">
      <c r="A500" s="3"/>
      <c r="B500" s="123" t="s">
        <v>140</v>
      </c>
      <c r="C500" s="124"/>
      <c r="D500" s="124"/>
      <c r="E500" s="124"/>
      <c r="F500" s="124"/>
      <c r="G500" s="124"/>
      <c r="H500" s="124"/>
      <c r="I500" s="124"/>
      <c r="J500" s="124"/>
      <c r="K500" s="124"/>
      <c r="L500" s="124"/>
      <c r="M500" s="124"/>
      <c r="N500" s="124"/>
      <c r="O500" s="260">
        <f t="shared" si="9"/>
        <v>0</v>
      </c>
      <c r="P500" s="265"/>
      <c r="Q500" s="135"/>
      <c r="R500" s="45"/>
      <c r="S500" s="56"/>
      <c r="T500" s="64"/>
    </row>
    <row r="501" spans="1:20" x14ac:dyDescent="0.25">
      <c r="A501" s="3"/>
      <c r="B501" s="123" t="s">
        <v>140</v>
      </c>
      <c r="C501" s="124"/>
      <c r="D501" s="124"/>
      <c r="E501" s="124"/>
      <c r="F501" s="124"/>
      <c r="G501" s="124"/>
      <c r="H501" s="124"/>
      <c r="I501" s="124"/>
      <c r="J501" s="124"/>
      <c r="K501" s="124"/>
      <c r="L501" s="124"/>
      <c r="M501" s="124"/>
      <c r="N501" s="124"/>
      <c r="O501" s="260">
        <f t="shared" si="9"/>
        <v>0</v>
      </c>
      <c r="P501" s="265"/>
      <c r="Q501" s="135"/>
      <c r="R501" s="45"/>
      <c r="S501" s="56"/>
      <c r="T501" s="64"/>
    </row>
    <row r="502" spans="1:20" x14ac:dyDescent="0.25">
      <c r="A502" s="3"/>
      <c r="B502" s="123" t="s">
        <v>140</v>
      </c>
      <c r="C502" s="124"/>
      <c r="D502" s="124"/>
      <c r="E502" s="124"/>
      <c r="F502" s="124"/>
      <c r="G502" s="124"/>
      <c r="H502" s="124"/>
      <c r="I502" s="124"/>
      <c r="J502" s="124"/>
      <c r="K502" s="124"/>
      <c r="L502" s="124"/>
      <c r="M502" s="124"/>
      <c r="N502" s="124"/>
      <c r="O502" s="260">
        <f t="shared" si="9"/>
        <v>0</v>
      </c>
      <c r="P502" s="265"/>
      <c r="Q502" s="135"/>
      <c r="R502" s="45"/>
      <c r="S502" s="56"/>
      <c r="T502" s="64"/>
    </row>
    <row r="503" spans="1:20" x14ac:dyDescent="0.25">
      <c r="A503" s="3"/>
      <c r="B503" s="123" t="s">
        <v>140</v>
      </c>
      <c r="C503" s="124"/>
      <c r="D503" s="124"/>
      <c r="E503" s="124"/>
      <c r="F503" s="124"/>
      <c r="G503" s="124"/>
      <c r="H503" s="124"/>
      <c r="I503" s="124"/>
      <c r="J503" s="124"/>
      <c r="K503" s="124"/>
      <c r="L503" s="124"/>
      <c r="M503" s="124"/>
      <c r="N503" s="124"/>
      <c r="O503" s="260">
        <f t="shared" si="9"/>
        <v>0</v>
      </c>
      <c r="P503" s="265"/>
      <c r="Q503" s="135"/>
      <c r="R503" s="45"/>
      <c r="S503" s="56"/>
      <c r="T503" s="64"/>
    </row>
    <row r="504" spans="1:20" x14ac:dyDescent="0.25">
      <c r="A504" s="3"/>
      <c r="B504" s="123" t="s">
        <v>140</v>
      </c>
      <c r="C504" s="124"/>
      <c r="D504" s="124"/>
      <c r="E504" s="124"/>
      <c r="F504" s="124"/>
      <c r="G504" s="124"/>
      <c r="H504" s="124"/>
      <c r="I504" s="124"/>
      <c r="J504" s="124"/>
      <c r="K504" s="124"/>
      <c r="L504" s="124"/>
      <c r="M504" s="124"/>
      <c r="N504" s="124"/>
      <c r="O504" s="260">
        <f t="shared" si="9"/>
        <v>0</v>
      </c>
      <c r="P504" s="265"/>
      <c r="Q504" s="135"/>
      <c r="R504" s="45"/>
      <c r="S504" s="56"/>
      <c r="T504" s="64"/>
    </row>
    <row r="505" spans="1:20" x14ac:dyDescent="0.25">
      <c r="A505" s="3"/>
      <c r="B505" s="123" t="s">
        <v>140</v>
      </c>
      <c r="C505" s="125" t="s">
        <v>37</v>
      </c>
      <c r="D505" s="124"/>
      <c r="E505" s="124"/>
      <c r="F505" s="124"/>
      <c r="G505" s="124"/>
      <c r="H505" s="124"/>
      <c r="I505" s="124"/>
      <c r="J505" s="124"/>
      <c r="K505" s="124"/>
      <c r="L505" s="124"/>
      <c r="M505" s="124"/>
      <c r="N505" s="124"/>
      <c r="O505" s="260">
        <f t="shared" si="9"/>
        <v>0</v>
      </c>
      <c r="P505" s="265"/>
      <c r="Q505" s="135"/>
      <c r="R505" s="45"/>
      <c r="S505" s="56"/>
      <c r="T505" s="64"/>
    </row>
    <row r="506" spans="1:20" x14ac:dyDescent="0.25">
      <c r="A506" s="3"/>
      <c r="B506" s="123" t="s">
        <v>140</v>
      </c>
      <c r="C506" s="126"/>
      <c r="D506" s="124"/>
      <c r="E506" s="124"/>
      <c r="F506" s="124"/>
      <c r="G506" s="124"/>
      <c r="H506" s="124"/>
      <c r="I506" s="124"/>
      <c r="J506" s="124"/>
      <c r="K506" s="124"/>
      <c r="L506" s="124"/>
      <c r="M506" s="124"/>
      <c r="N506" s="124"/>
      <c r="O506" s="260">
        <f t="shared" si="9"/>
        <v>0</v>
      </c>
      <c r="P506" s="265"/>
      <c r="Q506" s="135"/>
      <c r="R506" s="45"/>
      <c r="S506" s="56"/>
      <c r="T506" s="64"/>
    </row>
    <row r="507" spans="1:20" x14ac:dyDescent="0.25">
      <c r="A507" s="3"/>
      <c r="B507" s="408" t="s">
        <v>141</v>
      </c>
      <c r="C507" s="408"/>
      <c r="D507" s="408"/>
      <c r="E507" s="408"/>
      <c r="F507" s="408"/>
      <c r="G507" s="408"/>
      <c r="H507" s="408"/>
      <c r="I507" s="408"/>
      <c r="J507" s="408"/>
      <c r="K507" s="408"/>
      <c r="L507" s="408"/>
      <c r="M507" s="408"/>
      <c r="N507" s="408"/>
      <c r="O507" s="408"/>
      <c r="P507" s="137">
        <f>SUM(O509:O517)</f>
        <v>0</v>
      </c>
      <c r="Q507" s="133">
        <f>SUM(Q509:Q517)</f>
        <v>0</v>
      </c>
      <c r="R507" s="45"/>
      <c r="S507" s="56"/>
      <c r="T507" s="64"/>
    </row>
    <row r="508" spans="1:20" x14ac:dyDescent="0.25">
      <c r="A508" s="3"/>
      <c r="B508" s="257" t="s">
        <v>0</v>
      </c>
      <c r="C508" s="258" t="s">
        <v>1</v>
      </c>
      <c r="D508" s="258" t="s">
        <v>2</v>
      </c>
      <c r="E508" s="258" t="s">
        <v>28</v>
      </c>
      <c r="F508" s="258" t="s">
        <v>3</v>
      </c>
      <c r="G508" s="258" t="s">
        <v>4</v>
      </c>
      <c r="H508" s="258" t="s">
        <v>5</v>
      </c>
      <c r="I508" s="258" t="s">
        <v>6</v>
      </c>
      <c r="J508" s="258" t="s">
        <v>7</v>
      </c>
      <c r="K508" s="258" t="s">
        <v>8</v>
      </c>
      <c r="L508" s="258" t="s">
        <v>9</v>
      </c>
      <c r="M508" s="258" t="s">
        <v>10</v>
      </c>
      <c r="N508" s="258" t="s">
        <v>11</v>
      </c>
      <c r="O508" s="258" t="s">
        <v>12</v>
      </c>
      <c r="P508" s="259" t="s">
        <v>22</v>
      </c>
      <c r="Q508" s="134" t="s">
        <v>37</v>
      </c>
      <c r="R508" s="45"/>
      <c r="S508" s="56"/>
      <c r="T508" s="64"/>
    </row>
    <row r="509" spans="1:20" x14ac:dyDescent="0.25">
      <c r="A509" s="3"/>
      <c r="B509" s="123" t="s">
        <v>141</v>
      </c>
      <c r="C509" s="124"/>
      <c r="D509" s="124"/>
      <c r="E509" s="124"/>
      <c r="F509" s="124"/>
      <c r="G509" s="124"/>
      <c r="H509" s="124"/>
      <c r="I509" s="124"/>
      <c r="J509" s="124"/>
      <c r="K509" s="124"/>
      <c r="L509" s="124"/>
      <c r="M509" s="124"/>
      <c r="N509" s="124"/>
      <c r="O509" s="260">
        <f t="shared" si="8"/>
        <v>0</v>
      </c>
      <c r="P509" s="265"/>
      <c r="Q509" s="135"/>
      <c r="R509" s="45"/>
      <c r="S509" s="56"/>
      <c r="T509" s="64"/>
    </row>
    <row r="510" spans="1:20" x14ac:dyDescent="0.25">
      <c r="A510" s="3"/>
      <c r="B510" s="123" t="s">
        <v>141</v>
      </c>
      <c r="C510" s="124"/>
      <c r="D510" s="124"/>
      <c r="E510" s="124"/>
      <c r="F510" s="124"/>
      <c r="G510" s="124"/>
      <c r="H510" s="124"/>
      <c r="I510" s="124"/>
      <c r="J510" s="124"/>
      <c r="K510" s="124"/>
      <c r="L510" s="124"/>
      <c r="M510" s="124"/>
      <c r="N510" s="124"/>
      <c r="O510" s="260">
        <f t="shared" si="8"/>
        <v>0</v>
      </c>
      <c r="P510" s="265"/>
      <c r="Q510" s="135"/>
      <c r="R510" s="45"/>
      <c r="S510" s="56"/>
      <c r="T510" s="64"/>
    </row>
    <row r="511" spans="1:20" x14ac:dyDescent="0.25">
      <c r="A511" s="3"/>
      <c r="B511" s="123" t="s">
        <v>141</v>
      </c>
      <c r="C511" s="124"/>
      <c r="D511" s="124"/>
      <c r="E511" s="124"/>
      <c r="F511" s="124"/>
      <c r="G511" s="124"/>
      <c r="H511" s="124"/>
      <c r="I511" s="124"/>
      <c r="J511" s="124"/>
      <c r="K511" s="124"/>
      <c r="L511" s="124"/>
      <c r="M511" s="124"/>
      <c r="N511" s="124"/>
      <c r="O511" s="260">
        <f t="shared" si="8"/>
        <v>0</v>
      </c>
      <c r="P511" s="265"/>
      <c r="Q511" s="135"/>
      <c r="R511" s="45"/>
      <c r="S511" s="56"/>
      <c r="T511" s="64"/>
    </row>
    <row r="512" spans="1:20" x14ac:dyDescent="0.25">
      <c r="A512" s="3"/>
      <c r="B512" s="123" t="s">
        <v>141</v>
      </c>
      <c r="C512" s="124"/>
      <c r="D512" s="124"/>
      <c r="E512" s="124"/>
      <c r="F512" s="124"/>
      <c r="G512" s="124"/>
      <c r="H512" s="124"/>
      <c r="I512" s="124"/>
      <c r="J512" s="124"/>
      <c r="K512" s="124"/>
      <c r="L512" s="124"/>
      <c r="M512" s="124"/>
      <c r="N512" s="124"/>
      <c r="O512" s="260">
        <f t="shared" si="8"/>
        <v>0</v>
      </c>
      <c r="P512" s="265"/>
      <c r="Q512" s="135"/>
      <c r="R512" s="45"/>
      <c r="S512" s="56"/>
      <c r="T512" s="64"/>
    </row>
    <row r="513" spans="1:20" x14ac:dyDescent="0.25">
      <c r="A513" s="3"/>
      <c r="B513" s="123" t="s">
        <v>141</v>
      </c>
      <c r="C513" s="124"/>
      <c r="D513" s="124"/>
      <c r="E513" s="124"/>
      <c r="F513" s="124"/>
      <c r="G513" s="124"/>
      <c r="H513" s="124"/>
      <c r="I513" s="124"/>
      <c r="J513" s="124"/>
      <c r="K513" s="124"/>
      <c r="L513" s="124"/>
      <c r="M513" s="124"/>
      <c r="N513" s="124"/>
      <c r="O513" s="260">
        <f t="shared" si="8"/>
        <v>0</v>
      </c>
      <c r="P513" s="265"/>
      <c r="Q513" s="135"/>
      <c r="R513" s="45"/>
      <c r="S513" s="56"/>
      <c r="T513" s="64"/>
    </row>
    <row r="514" spans="1:20" x14ac:dyDescent="0.25">
      <c r="A514" s="3"/>
      <c r="B514" s="123" t="s">
        <v>141</v>
      </c>
      <c r="C514" s="124"/>
      <c r="D514" s="124"/>
      <c r="E514" s="124"/>
      <c r="F514" s="124"/>
      <c r="G514" s="124"/>
      <c r="H514" s="124"/>
      <c r="I514" s="124"/>
      <c r="J514" s="124"/>
      <c r="K514" s="124"/>
      <c r="L514" s="124"/>
      <c r="M514" s="124"/>
      <c r="N514" s="124"/>
      <c r="O514" s="260">
        <f t="shared" si="8"/>
        <v>0</v>
      </c>
      <c r="P514" s="265"/>
      <c r="Q514" s="135"/>
      <c r="R514" s="45"/>
      <c r="S514" s="56"/>
      <c r="T514" s="64"/>
    </row>
    <row r="515" spans="1:20" x14ac:dyDescent="0.25">
      <c r="A515" s="3"/>
      <c r="B515" s="123" t="s">
        <v>141</v>
      </c>
      <c r="C515" s="124"/>
      <c r="D515" s="124"/>
      <c r="E515" s="124"/>
      <c r="F515" s="124"/>
      <c r="G515" s="124"/>
      <c r="H515" s="124"/>
      <c r="I515" s="124"/>
      <c r="J515" s="124"/>
      <c r="K515" s="124"/>
      <c r="L515" s="124"/>
      <c r="M515" s="124"/>
      <c r="N515" s="124"/>
      <c r="O515" s="260">
        <f t="shared" si="8"/>
        <v>0</v>
      </c>
      <c r="P515" s="265"/>
      <c r="Q515" s="135"/>
      <c r="R515" s="45"/>
      <c r="S515" s="56"/>
      <c r="T515" s="64"/>
    </row>
    <row r="516" spans="1:20" x14ac:dyDescent="0.25">
      <c r="A516" s="3"/>
      <c r="B516" s="123" t="s">
        <v>141</v>
      </c>
      <c r="C516" s="125" t="s">
        <v>37</v>
      </c>
      <c r="D516" s="124"/>
      <c r="E516" s="124"/>
      <c r="F516" s="124"/>
      <c r="G516" s="124"/>
      <c r="H516" s="124"/>
      <c r="I516" s="124"/>
      <c r="J516" s="124"/>
      <c r="K516" s="124"/>
      <c r="L516" s="124"/>
      <c r="M516" s="124"/>
      <c r="N516" s="124"/>
      <c r="O516" s="260">
        <f t="shared" si="8"/>
        <v>0</v>
      </c>
      <c r="P516" s="265"/>
      <c r="Q516" s="135"/>
      <c r="R516" s="45"/>
      <c r="S516" s="56"/>
      <c r="T516" s="64"/>
    </row>
    <row r="517" spans="1:20" x14ac:dyDescent="0.25">
      <c r="A517" s="3"/>
      <c r="B517" s="123" t="s">
        <v>141</v>
      </c>
      <c r="C517" s="126"/>
      <c r="D517" s="124"/>
      <c r="E517" s="124"/>
      <c r="F517" s="124"/>
      <c r="G517" s="124"/>
      <c r="H517" s="124"/>
      <c r="I517" s="124"/>
      <c r="J517" s="124"/>
      <c r="K517" s="124"/>
      <c r="L517" s="124"/>
      <c r="M517" s="124"/>
      <c r="N517" s="124"/>
      <c r="O517" s="260">
        <f t="shared" si="8"/>
        <v>0</v>
      </c>
      <c r="P517" s="265"/>
      <c r="Q517" s="135"/>
      <c r="R517" s="45"/>
      <c r="S517" s="56"/>
      <c r="T517" s="64"/>
    </row>
    <row r="518" spans="1:20" x14ac:dyDescent="0.25">
      <c r="A518" s="3"/>
      <c r="B518" s="408" t="s">
        <v>142</v>
      </c>
      <c r="C518" s="408"/>
      <c r="D518" s="408"/>
      <c r="E518" s="408"/>
      <c r="F518" s="408"/>
      <c r="G518" s="408"/>
      <c r="H518" s="408"/>
      <c r="I518" s="408"/>
      <c r="J518" s="408"/>
      <c r="K518" s="408"/>
      <c r="L518" s="408"/>
      <c r="M518" s="408"/>
      <c r="N518" s="408"/>
      <c r="O518" s="408"/>
      <c r="P518" s="137">
        <f>SUM(O520:O538)</f>
        <v>0</v>
      </c>
      <c r="Q518" s="133">
        <f>SUM(Q520:Q538)</f>
        <v>0</v>
      </c>
      <c r="R518" s="45"/>
      <c r="S518" s="56"/>
      <c r="T518" s="64"/>
    </row>
    <row r="519" spans="1:20" x14ac:dyDescent="0.25">
      <c r="A519" s="3"/>
      <c r="B519" s="257" t="s">
        <v>0</v>
      </c>
      <c r="C519" s="258" t="s">
        <v>1</v>
      </c>
      <c r="D519" s="258" t="s">
        <v>2</v>
      </c>
      <c r="E519" s="258" t="s">
        <v>28</v>
      </c>
      <c r="F519" s="258" t="s">
        <v>3</v>
      </c>
      <c r="G519" s="258" t="s">
        <v>4</v>
      </c>
      <c r="H519" s="258" t="s">
        <v>5</v>
      </c>
      <c r="I519" s="258" t="s">
        <v>6</v>
      </c>
      <c r="J519" s="258" t="s">
        <v>7</v>
      </c>
      <c r="K519" s="258" t="s">
        <v>8</v>
      </c>
      <c r="L519" s="258" t="s">
        <v>9</v>
      </c>
      <c r="M519" s="258" t="s">
        <v>10</v>
      </c>
      <c r="N519" s="258" t="s">
        <v>11</v>
      </c>
      <c r="O519" s="258" t="s">
        <v>12</v>
      </c>
      <c r="P519" s="259" t="s">
        <v>22</v>
      </c>
      <c r="Q519" s="134" t="s">
        <v>37</v>
      </c>
      <c r="R519" s="45"/>
      <c r="S519" s="56"/>
      <c r="T519" s="64"/>
    </row>
    <row r="520" spans="1:20" x14ac:dyDescent="0.25">
      <c r="A520" s="3"/>
      <c r="B520" s="123" t="s">
        <v>142</v>
      </c>
      <c r="C520" s="124"/>
      <c r="D520" s="124"/>
      <c r="E520" s="124"/>
      <c r="F520" s="124"/>
      <c r="G520" s="124"/>
      <c r="H520" s="124"/>
      <c r="I520" s="124"/>
      <c r="J520" s="124"/>
      <c r="K520" s="124"/>
      <c r="L520" s="124"/>
      <c r="M520" s="124"/>
      <c r="N520" s="124"/>
      <c r="O520" s="260">
        <f t="shared" si="8"/>
        <v>0</v>
      </c>
      <c r="P520" s="265"/>
      <c r="Q520" s="135"/>
      <c r="R520" s="45"/>
      <c r="S520" s="56"/>
      <c r="T520" s="64"/>
    </row>
    <row r="521" spans="1:20" x14ac:dyDescent="0.25">
      <c r="A521" s="3"/>
      <c r="B521" s="123" t="s">
        <v>142</v>
      </c>
      <c r="C521" s="124"/>
      <c r="D521" s="124"/>
      <c r="E521" s="124"/>
      <c r="F521" s="124"/>
      <c r="G521" s="124"/>
      <c r="H521" s="124"/>
      <c r="I521" s="124"/>
      <c r="J521" s="124"/>
      <c r="K521" s="124"/>
      <c r="L521" s="124"/>
      <c r="M521" s="124"/>
      <c r="N521" s="124"/>
      <c r="O521" s="260">
        <f t="shared" si="8"/>
        <v>0</v>
      </c>
      <c r="P521" s="265"/>
      <c r="Q521" s="135"/>
      <c r="R521" s="45"/>
      <c r="S521" s="56"/>
      <c r="T521" s="64"/>
    </row>
    <row r="522" spans="1:20" x14ac:dyDescent="0.25">
      <c r="A522" s="3"/>
      <c r="B522" s="123" t="s">
        <v>142</v>
      </c>
      <c r="C522" s="124"/>
      <c r="D522" s="124"/>
      <c r="E522" s="124"/>
      <c r="F522" s="124"/>
      <c r="G522" s="124"/>
      <c r="H522" s="124"/>
      <c r="I522" s="124"/>
      <c r="J522" s="124"/>
      <c r="K522" s="124"/>
      <c r="L522" s="124"/>
      <c r="M522" s="124"/>
      <c r="N522" s="124"/>
      <c r="O522" s="260">
        <f t="shared" si="8"/>
        <v>0</v>
      </c>
      <c r="P522" s="265"/>
      <c r="Q522" s="135"/>
      <c r="R522" s="45"/>
      <c r="S522" s="56"/>
      <c r="T522" s="64"/>
    </row>
    <row r="523" spans="1:20" x14ac:dyDescent="0.25">
      <c r="A523" s="3"/>
      <c r="B523" s="123" t="s">
        <v>142</v>
      </c>
      <c r="C523" s="124"/>
      <c r="D523" s="124"/>
      <c r="E523" s="124"/>
      <c r="F523" s="124"/>
      <c r="G523" s="124"/>
      <c r="H523" s="124"/>
      <c r="I523" s="124"/>
      <c r="J523" s="124"/>
      <c r="K523" s="124"/>
      <c r="L523" s="124"/>
      <c r="M523" s="124"/>
      <c r="N523" s="124"/>
      <c r="O523" s="260">
        <f t="shared" si="8"/>
        <v>0</v>
      </c>
      <c r="P523" s="265"/>
      <c r="Q523" s="135"/>
      <c r="R523" s="45"/>
      <c r="S523" s="56"/>
      <c r="T523" s="64"/>
    </row>
    <row r="524" spans="1:20" x14ac:dyDescent="0.25">
      <c r="A524" s="3"/>
      <c r="B524" s="123" t="s">
        <v>142</v>
      </c>
      <c r="C524" s="124"/>
      <c r="D524" s="124"/>
      <c r="E524" s="124"/>
      <c r="F524" s="124"/>
      <c r="G524" s="124"/>
      <c r="H524" s="124"/>
      <c r="I524" s="124"/>
      <c r="J524" s="124"/>
      <c r="K524" s="124"/>
      <c r="L524" s="124"/>
      <c r="M524" s="124"/>
      <c r="N524" s="124"/>
      <c r="O524" s="260">
        <f t="shared" si="8"/>
        <v>0</v>
      </c>
      <c r="P524" s="265"/>
      <c r="Q524" s="135"/>
      <c r="R524" s="45"/>
      <c r="S524" s="56"/>
      <c r="T524" s="64"/>
    </row>
    <row r="525" spans="1:20" x14ac:dyDescent="0.25">
      <c r="A525" s="3"/>
      <c r="B525" s="123" t="s">
        <v>142</v>
      </c>
      <c r="C525" s="124"/>
      <c r="D525" s="124"/>
      <c r="E525" s="124"/>
      <c r="F525" s="124"/>
      <c r="G525" s="124"/>
      <c r="H525" s="124"/>
      <c r="I525" s="124"/>
      <c r="J525" s="124"/>
      <c r="K525" s="124"/>
      <c r="L525" s="124"/>
      <c r="M525" s="124"/>
      <c r="N525" s="124"/>
      <c r="O525" s="260">
        <f t="shared" si="8"/>
        <v>0</v>
      </c>
      <c r="P525" s="265"/>
      <c r="Q525" s="135"/>
      <c r="R525" s="45"/>
      <c r="S525" s="56"/>
      <c r="T525" s="64"/>
    </row>
    <row r="526" spans="1:20" x14ac:dyDescent="0.25">
      <c r="A526" s="3"/>
      <c r="B526" s="123" t="s">
        <v>142</v>
      </c>
      <c r="C526" s="124"/>
      <c r="D526" s="124"/>
      <c r="E526" s="124"/>
      <c r="F526" s="124"/>
      <c r="G526" s="124"/>
      <c r="H526" s="124"/>
      <c r="I526" s="124"/>
      <c r="J526" s="124"/>
      <c r="K526" s="124"/>
      <c r="L526" s="124"/>
      <c r="M526" s="124"/>
      <c r="N526" s="124"/>
      <c r="O526" s="260">
        <f t="shared" si="8"/>
        <v>0</v>
      </c>
      <c r="P526" s="265"/>
      <c r="Q526" s="135"/>
      <c r="R526" s="45"/>
      <c r="S526" s="56"/>
      <c r="T526" s="64"/>
    </row>
    <row r="527" spans="1:20" x14ac:dyDescent="0.25">
      <c r="A527" s="3"/>
      <c r="B527" s="123" t="s">
        <v>142</v>
      </c>
      <c r="C527" s="124"/>
      <c r="D527" s="124"/>
      <c r="E527" s="124"/>
      <c r="F527" s="124"/>
      <c r="G527" s="124"/>
      <c r="H527" s="124"/>
      <c r="I527" s="124"/>
      <c r="J527" s="124"/>
      <c r="K527" s="124"/>
      <c r="L527" s="124"/>
      <c r="M527" s="124"/>
      <c r="N527" s="124"/>
      <c r="O527" s="260">
        <f t="shared" si="8"/>
        <v>0</v>
      </c>
      <c r="P527" s="265"/>
      <c r="Q527" s="135"/>
      <c r="R527" s="45"/>
      <c r="S527" s="56"/>
      <c r="T527" s="64"/>
    </row>
    <row r="528" spans="1:20" x14ac:dyDescent="0.25">
      <c r="A528" s="3"/>
      <c r="B528" s="123" t="s">
        <v>142</v>
      </c>
      <c r="C528" s="124"/>
      <c r="D528" s="124"/>
      <c r="E528" s="124"/>
      <c r="F528" s="124"/>
      <c r="G528" s="124"/>
      <c r="H528" s="124"/>
      <c r="I528" s="124"/>
      <c r="J528" s="124"/>
      <c r="K528" s="124"/>
      <c r="L528" s="124"/>
      <c r="M528" s="124"/>
      <c r="N528" s="124"/>
      <c r="O528" s="260">
        <f t="shared" si="8"/>
        <v>0</v>
      </c>
      <c r="P528" s="265"/>
      <c r="Q528" s="135"/>
      <c r="R528" s="45"/>
      <c r="S528" s="56"/>
      <c r="T528" s="64"/>
    </row>
    <row r="529" spans="1:20" x14ac:dyDescent="0.25">
      <c r="A529" s="3"/>
      <c r="B529" s="123" t="s">
        <v>142</v>
      </c>
      <c r="C529" s="124"/>
      <c r="D529" s="124"/>
      <c r="E529" s="124"/>
      <c r="F529" s="124"/>
      <c r="G529" s="124"/>
      <c r="H529" s="124"/>
      <c r="I529" s="124"/>
      <c r="J529" s="124"/>
      <c r="K529" s="124"/>
      <c r="L529" s="124"/>
      <c r="M529" s="124"/>
      <c r="N529" s="124"/>
      <c r="O529" s="260">
        <f t="shared" si="8"/>
        <v>0</v>
      </c>
      <c r="P529" s="265"/>
      <c r="Q529" s="135"/>
      <c r="R529" s="45"/>
      <c r="S529" s="56"/>
      <c r="T529" s="64"/>
    </row>
    <row r="530" spans="1:20" x14ac:dyDescent="0.25">
      <c r="A530" s="3"/>
      <c r="B530" s="123" t="s">
        <v>142</v>
      </c>
      <c r="C530" s="124"/>
      <c r="D530" s="124"/>
      <c r="E530" s="124"/>
      <c r="F530" s="124"/>
      <c r="G530" s="124"/>
      <c r="H530" s="124"/>
      <c r="I530" s="124"/>
      <c r="J530" s="124"/>
      <c r="K530" s="124"/>
      <c r="L530" s="124"/>
      <c r="M530" s="124"/>
      <c r="N530" s="124"/>
      <c r="O530" s="260">
        <f t="shared" si="8"/>
        <v>0</v>
      </c>
      <c r="P530" s="265"/>
      <c r="Q530" s="135"/>
      <c r="R530" s="45"/>
      <c r="S530" s="56"/>
      <c r="T530" s="64"/>
    </row>
    <row r="531" spans="1:20" x14ac:dyDescent="0.25">
      <c r="A531" s="3"/>
      <c r="B531" s="123" t="s">
        <v>142</v>
      </c>
      <c r="C531" s="124"/>
      <c r="D531" s="124"/>
      <c r="E531" s="124"/>
      <c r="F531" s="124"/>
      <c r="G531" s="124"/>
      <c r="H531" s="124"/>
      <c r="I531" s="124"/>
      <c r="J531" s="124"/>
      <c r="K531" s="124"/>
      <c r="L531" s="124"/>
      <c r="M531" s="124"/>
      <c r="N531" s="124"/>
      <c r="O531" s="260">
        <f t="shared" si="8"/>
        <v>0</v>
      </c>
      <c r="P531" s="265"/>
      <c r="Q531" s="135"/>
      <c r="R531" s="45"/>
      <c r="S531" s="56"/>
      <c r="T531" s="64"/>
    </row>
    <row r="532" spans="1:20" x14ac:dyDescent="0.25">
      <c r="A532" s="3"/>
      <c r="B532" s="123" t="s">
        <v>142</v>
      </c>
      <c r="C532" s="124"/>
      <c r="D532" s="124"/>
      <c r="E532" s="124"/>
      <c r="F532" s="124"/>
      <c r="G532" s="124"/>
      <c r="H532" s="124"/>
      <c r="I532" s="124"/>
      <c r="J532" s="124"/>
      <c r="K532" s="124"/>
      <c r="L532" s="124"/>
      <c r="M532" s="124"/>
      <c r="N532" s="124"/>
      <c r="O532" s="260">
        <f t="shared" si="8"/>
        <v>0</v>
      </c>
      <c r="P532" s="265"/>
      <c r="Q532" s="135"/>
      <c r="R532" s="45"/>
      <c r="S532" s="56"/>
      <c r="T532" s="64"/>
    </row>
    <row r="533" spans="1:20" x14ac:dyDescent="0.25">
      <c r="A533" s="3"/>
      <c r="B533" s="123" t="s">
        <v>142</v>
      </c>
      <c r="C533" s="124"/>
      <c r="D533" s="124"/>
      <c r="E533" s="124"/>
      <c r="F533" s="124"/>
      <c r="G533" s="124"/>
      <c r="H533" s="124"/>
      <c r="I533" s="124"/>
      <c r="J533" s="124"/>
      <c r="K533" s="124"/>
      <c r="L533" s="124"/>
      <c r="M533" s="124"/>
      <c r="N533" s="124"/>
      <c r="O533" s="260">
        <f t="shared" si="8"/>
        <v>0</v>
      </c>
      <c r="P533" s="265"/>
      <c r="Q533" s="135"/>
      <c r="R533" s="45"/>
      <c r="S533" s="56"/>
      <c r="T533" s="64"/>
    </row>
    <row r="534" spans="1:20" x14ac:dyDescent="0.25">
      <c r="A534" s="3"/>
      <c r="B534" s="123" t="s">
        <v>142</v>
      </c>
      <c r="C534" s="124"/>
      <c r="D534" s="124"/>
      <c r="E534" s="124"/>
      <c r="F534" s="124"/>
      <c r="G534" s="124"/>
      <c r="H534" s="124"/>
      <c r="I534" s="124"/>
      <c r="J534" s="124"/>
      <c r="K534" s="124"/>
      <c r="L534" s="124"/>
      <c r="M534" s="124"/>
      <c r="N534" s="124"/>
      <c r="O534" s="260">
        <f t="shared" si="8"/>
        <v>0</v>
      </c>
      <c r="P534" s="265"/>
      <c r="Q534" s="135"/>
      <c r="R534" s="45"/>
      <c r="S534" s="56"/>
      <c r="T534" s="64"/>
    </row>
    <row r="535" spans="1:20" x14ac:dyDescent="0.25">
      <c r="A535" s="3"/>
      <c r="B535" s="123" t="s">
        <v>142</v>
      </c>
      <c r="C535" s="124"/>
      <c r="D535" s="124"/>
      <c r="E535" s="124"/>
      <c r="F535" s="124"/>
      <c r="G535" s="124"/>
      <c r="H535" s="124"/>
      <c r="I535" s="124"/>
      <c r="J535" s="124"/>
      <c r="K535" s="124"/>
      <c r="L535" s="124"/>
      <c r="M535" s="124"/>
      <c r="N535" s="124"/>
      <c r="O535" s="260">
        <f t="shared" si="8"/>
        <v>0</v>
      </c>
      <c r="P535" s="265"/>
      <c r="Q535" s="135"/>
      <c r="R535" s="45"/>
      <c r="S535" s="56"/>
      <c r="T535" s="64"/>
    </row>
    <row r="536" spans="1:20" x14ac:dyDescent="0.25">
      <c r="A536" s="3"/>
      <c r="B536" s="123" t="s">
        <v>142</v>
      </c>
      <c r="C536" s="124"/>
      <c r="D536" s="124"/>
      <c r="E536" s="124"/>
      <c r="F536" s="124"/>
      <c r="G536" s="124"/>
      <c r="H536" s="124"/>
      <c r="I536" s="124"/>
      <c r="J536" s="124"/>
      <c r="K536" s="124"/>
      <c r="L536" s="124"/>
      <c r="M536" s="124"/>
      <c r="N536" s="124"/>
      <c r="O536" s="260">
        <f t="shared" si="8"/>
        <v>0</v>
      </c>
      <c r="P536" s="265"/>
      <c r="Q536" s="135"/>
      <c r="R536" s="45"/>
      <c r="S536" s="56"/>
      <c r="T536" s="64"/>
    </row>
    <row r="537" spans="1:20" x14ac:dyDescent="0.25">
      <c r="A537" s="3"/>
      <c r="B537" s="123" t="s">
        <v>142</v>
      </c>
      <c r="C537" s="125" t="s">
        <v>37</v>
      </c>
      <c r="D537" s="124"/>
      <c r="E537" s="124"/>
      <c r="F537" s="124"/>
      <c r="G537" s="124"/>
      <c r="H537" s="124"/>
      <c r="I537" s="124"/>
      <c r="J537" s="124"/>
      <c r="K537" s="124"/>
      <c r="L537" s="124"/>
      <c r="M537" s="124"/>
      <c r="N537" s="124"/>
      <c r="O537" s="260">
        <f t="shared" si="8"/>
        <v>0</v>
      </c>
      <c r="P537" s="265"/>
      <c r="Q537" s="135"/>
      <c r="R537" s="45"/>
      <c r="S537" s="56"/>
      <c r="T537" s="64"/>
    </row>
    <row r="538" spans="1:20" x14ac:dyDescent="0.25">
      <c r="A538" s="3"/>
      <c r="B538" s="123" t="s">
        <v>142</v>
      </c>
      <c r="C538" s="126"/>
      <c r="D538" s="124"/>
      <c r="E538" s="124"/>
      <c r="F538" s="124"/>
      <c r="G538" s="124"/>
      <c r="H538" s="124"/>
      <c r="I538" s="124"/>
      <c r="J538" s="124"/>
      <c r="K538" s="124"/>
      <c r="L538" s="124"/>
      <c r="M538" s="124"/>
      <c r="N538" s="124"/>
      <c r="O538" s="260">
        <f t="shared" si="8"/>
        <v>0</v>
      </c>
      <c r="P538" s="265"/>
      <c r="Q538" s="135"/>
      <c r="R538" s="45"/>
      <c r="S538" s="56"/>
      <c r="T538" s="64"/>
    </row>
    <row r="539" spans="1:20" x14ac:dyDescent="0.25">
      <c r="A539" s="3"/>
      <c r="B539" s="408" t="s">
        <v>143</v>
      </c>
      <c r="C539" s="408"/>
      <c r="D539" s="408"/>
      <c r="E539" s="408"/>
      <c r="F539" s="408"/>
      <c r="G539" s="408"/>
      <c r="H539" s="408"/>
      <c r="I539" s="408"/>
      <c r="J539" s="408"/>
      <c r="K539" s="408"/>
      <c r="L539" s="408"/>
      <c r="M539" s="408"/>
      <c r="N539" s="408"/>
      <c r="O539" s="408"/>
      <c r="P539" s="137">
        <f>SUM(O541:O559)</f>
        <v>0</v>
      </c>
      <c r="Q539" s="133">
        <f>SUM(Q541:Q559)</f>
        <v>0</v>
      </c>
      <c r="R539" s="45"/>
      <c r="S539" s="56"/>
      <c r="T539" s="64"/>
    </row>
    <row r="540" spans="1:20" x14ac:dyDescent="0.25">
      <c r="A540" s="3"/>
      <c r="B540" s="257" t="s">
        <v>0</v>
      </c>
      <c r="C540" s="258" t="s">
        <v>1</v>
      </c>
      <c r="D540" s="258" t="s">
        <v>2</v>
      </c>
      <c r="E540" s="258" t="s">
        <v>28</v>
      </c>
      <c r="F540" s="258" t="s">
        <v>3</v>
      </c>
      <c r="G540" s="258" t="s">
        <v>4</v>
      </c>
      <c r="H540" s="258" t="s">
        <v>5</v>
      </c>
      <c r="I540" s="258" t="s">
        <v>6</v>
      </c>
      <c r="J540" s="258" t="s">
        <v>7</v>
      </c>
      <c r="K540" s="258" t="s">
        <v>8</v>
      </c>
      <c r="L540" s="258" t="s">
        <v>9</v>
      </c>
      <c r="M540" s="258" t="s">
        <v>10</v>
      </c>
      <c r="N540" s="258" t="s">
        <v>11</v>
      </c>
      <c r="O540" s="258" t="s">
        <v>12</v>
      </c>
      <c r="P540" s="259" t="s">
        <v>22</v>
      </c>
      <c r="Q540" s="134" t="s">
        <v>37</v>
      </c>
      <c r="R540" s="45"/>
      <c r="S540" s="56"/>
      <c r="T540" s="64"/>
    </row>
    <row r="541" spans="1:20" x14ac:dyDescent="0.25">
      <c r="A541" s="3"/>
      <c r="B541" s="123" t="s">
        <v>143</v>
      </c>
      <c r="C541" s="127"/>
      <c r="D541" s="127"/>
      <c r="E541" s="124"/>
      <c r="F541" s="124"/>
      <c r="G541" s="124"/>
      <c r="H541" s="124"/>
      <c r="I541" s="124"/>
      <c r="J541" s="124"/>
      <c r="K541" s="124"/>
      <c r="L541" s="124"/>
      <c r="M541" s="124"/>
      <c r="N541" s="124"/>
      <c r="O541" s="260">
        <f t="shared" si="8"/>
        <v>0</v>
      </c>
      <c r="P541" s="265"/>
      <c r="Q541" s="135"/>
      <c r="R541" s="45"/>
      <c r="S541" s="56"/>
      <c r="T541" s="64"/>
    </row>
    <row r="542" spans="1:20" x14ac:dyDescent="0.25">
      <c r="A542" s="3"/>
      <c r="B542" s="123" t="s">
        <v>143</v>
      </c>
      <c r="C542" s="127"/>
      <c r="D542" s="127"/>
      <c r="E542" s="124"/>
      <c r="F542" s="124"/>
      <c r="G542" s="124"/>
      <c r="H542" s="124"/>
      <c r="I542" s="124"/>
      <c r="J542" s="124"/>
      <c r="K542" s="124"/>
      <c r="L542" s="124"/>
      <c r="M542" s="124"/>
      <c r="N542" s="124"/>
      <c r="O542" s="260">
        <f t="shared" si="8"/>
        <v>0</v>
      </c>
      <c r="P542" s="265"/>
      <c r="Q542" s="135"/>
      <c r="R542" s="45"/>
      <c r="S542" s="56"/>
      <c r="T542" s="64"/>
    </row>
    <row r="543" spans="1:20" x14ac:dyDescent="0.25">
      <c r="A543" s="3"/>
      <c r="B543" s="123" t="s">
        <v>143</v>
      </c>
      <c r="C543" s="127"/>
      <c r="D543" s="127"/>
      <c r="E543" s="124"/>
      <c r="F543" s="124"/>
      <c r="G543" s="124"/>
      <c r="H543" s="124"/>
      <c r="I543" s="124"/>
      <c r="J543" s="124"/>
      <c r="K543" s="124"/>
      <c r="L543" s="124"/>
      <c r="M543" s="124"/>
      <c r="N543" s="124"/>
      <c r="O543" s="260">
        <f t="shared" si="8"/>
        <v>0</v>
      </c>
      <c r="P543" s="265"/>
      <c r="Q543" s="135"/>
      <c r="R543" s="45"/>
      <c r="S543" s="56"/>
      <c r="T543" s="64"/>
    </row>
    <row r="544" spans="1:20" x14ac:dyDescent="0.25">
      <c r="A544" s="3"/>
      <c r="B544" s="123" t="s">
        <v>143</v>
      </c>
      <c r="C544" s="127"/>
      <c r="D544" s="127"/>
      <c r="E544" s="124"/>
      <c r="F544" s="124"/>
      <c r="G544" s="124"/>
      <c r="H544" s="124"/>
      <c r="I544" s="124"/>
      <c r="J544" s="124"/>
      <c r="K544" s="124"/>
      <c r="L544" s="124"/>
      <c r="M544" s="124"/>
      <c r="N544" s="124"/>
      <c r="O544" s="260">
        <f t="shared" si="8"/>
        <v>0</v>
      </c>
      <c r="P544" s="265"/>
      <c r="Q544" s="135"/>
      <c r="R544" s="45"/>
      <c r="S544" s="56"/>
      <c r="T544" s="64"/>
    </row>
    <row r="545" spans="1:20" x14ac:dyDescent="0.25">
      <c r="A545" s="3"/>
      <c r="B545" s="123" t="s">
        <v>143</v>
      </c>
      <c r="C545" s="127"/>
      <c r="D545" s="127"/>
      <c r="E545" s="124"/>
      <c r="F545" s="124"/>
      <c r="G545" s="124"/>
      <c r="H545" s="124"/>
      <c r="I545" s="124"/>
      <c r="J545" s="124"/>
      <c r="K545" s="124"/>
      <c r="L545" s="124"/>
      <c r="M545" s="124"/>
      <c r="N545" s="124"/>
      <c r="O545" s="260">
        <f t="shared" si="8"/>
        <v>0</v>
      </c>
      <c r="P545" s="265"/>
      <c r="Q545" s="135"/>
      <c r="R545" s="45"/>
      <c r="S545" s="56"/>
      <c r="T545" s="64"/>
    </row>
    <row r="546" spans="1:20" x14ac:dyDescent="0.25">
      <c r="A546" s="3"/>
      <c r="B546" s="123" t="s">
        <v>143</v>
      </c>
      <c r="C546" s="127"/>
      <c r="D546" s="127"/>
      <c r="E546" s="124"/>
      <c r="F546" s="124"/>
      <c r="G546" s="124"/>
      <c r="H546" s="124"/>
      <c r="I546" s="124"/>
      <c r="J546" s="124"/>
      <c r="K546" s="124"/>
      <c r="L546" s="124"/>
      <c r="M546" s="124"/>
      <c r="N546" s="124"/>
      <c r="O546" s="260">
        <f t="shared" si="8"/>
        <v>0</v>
      </c>
      <c r="P546" s="265"/>
      <c r="Q546" s="135"/>
      <c r="R546" s="45"/>
      <c r="S546" s="56"/>
      <c r="T546" s="64"/>
    </row>
    <row r="547" spans="1:20" x14ac:dyDescent="0.25">
      <c r="A547" s="3"/>
      <c r="B547" s="123" t="s">
        <v>143</v>
      </c>
      <c r="C547" s="127"/>
      <c r="D547" s="127"/>
      <c r="E547" s="124"/>
      <c r="F547" s="124"/>
      <c r="G547" s="124"/>
      <c r="H547" s="124"/>
      <c r="I547" s="124"/>
      <c r="J547" s="124"/>
      <c r="K547" s="124"/>
      <c r="L547" s="124"/>
      <c r="M547" s="124"/>
      <c r="N547" s="124"/>
      <c r="O547" s="260">
        <f t="shared" si="8"/>
        <v>0</v>
      </c>
      <c r="P547" s="265"/>
      <c r="Q547" s="135"/>
      <c r="R547" s="45"/>
      <c r="S547" s="56"/>
      <c r="T547" s="64"/>
    </row>
    <row r="548" spans="1:20" x14ac:dyDescent="0.25">
      <c r="A548" s="3"/>
      <c r="B548" s="123" t="s">
        <v>143</v>
      </c>
      <c r="C548" s="127"/>
      <c r="D548" s="127"/>
      <c r="E548" s="124"/>
      <c r="F548" s="124"/>
      <c r="G548" s="124"/>
      <c r="H548" s="124"/>
      <c r="I548" s="124"/>
      <c r="J548" s="124"/>
      <c r="K548" s="124"/>
      <c r="L548" s="124"/>
      <c r="M548" s="124"/>
      <c r="N548" s="124"/>
      <c r="O548" s="260">
        <f t="shared" si="8"/>
        <v>0</v>
      </c>
      <c r="P548" s="265"/>
      <c r="Q548" s="135"/>
      <c r="R548" s="45"/>
      <c r="S548" s="56"/>
      <c r="T548" s="64"/>
    </row>
    <row r="549" spans="1:20" x14ac:dyDescent="0.25">
      <c r="A549" s="3"/>
      <c r="B549" s="123" t="s">
        <v>143</v>
      </c>
      <c r="C549" s="127"/>
      <c r="D549" s="124"/>
      <c r="E549" s="124"/>
      <c r="F549" s="124"/>
      <c r="G549" s="124"/>
      <c r="H549" s="124"/>
      <c r="I549" s="124"/>
      <c r="J549" s="124"/>
      <c r="K549" s="124"/>
      <c r="L549" s="124"/>
      <c r="M549" s="124"/>
      <c r="N549" s="124"/>
      <c r="O549" s="260">
        <f t="shared" si="8"/>
        <v>0</v>
      </c>
      <c r="P549" s="265"/>
      <c r="Q549" s="135"/>
      <c r="R549" s="45"/>
      <c r="S549" s="56"/>
      <c r="T549" s="64"/>
    </row>
    <row r="550" spans="1:20" x14ac:dyDescent="0.25">
      <c r="A550" s="3"/>
      <c r="B550" s="123" t="s">
        <v>143</v>
      </c>
      <c r="C550" s="124"/>
      <c r="D550" s="124"/>
      <c r="E550" s="124"/>
      <c r="F550" s="124"/>
      <c r="G550" s="124"/>
      <c r="H550" s="124"/>
      <c r="I550" s="124"/>
      <c r="J550" s="124"/>
      <c r="K550" s="124"/>
      <c r="L550" s="124"/>
      <c r="M550" s="124"/>
      <c r="N550" s="124"/>
      <c r="O550" s="260">
        <f t="shared" si="8"/>
        <v>0</v>
      </c>
      <c r="P550" s="265"/>
      <c r="Q550" s="135"/>
      <c r="R550" s="45"/>
      <c r="S550" s="56"/>
      <c r="T550" s="64"/>
    </row>
    <row r="551" spans="1:20" x14ac:dyDescent="0.25">
      <c r="A551" s="3"/>
      <c r="B551" s="123" t="s">
        <v>143</v>
      </c>
      <c r="C551" s="124"/>
      <c r="D551" s="124"/>
      <c r="E551" s="124"/>
      <c r="F551" s="124"/>
      <c r="G551" s="124"/>
      <c r="H551" s="124"/>
      <c r="I551" s="124"/>
      <c r="J551" s="124"/>
      <c r="K551" s="124"/>
      <c r="L551" s="124"/>
      <c r="M551" s="124"/>
      <c r="N551" s="124"/>
      <c r="O551" s="260">
        <f t="shared" si="8"/>
        <v>0</v>
      </c>
      <c r="P551" s="265"/>
      <c r="Q551" s="135"/>
      <c r="R551" s="45"/>
      <c r="S551" s="56"/>
      <c r="T551" s="64"/>
    </row>
    <row r="552" spans="1:20" x14ac:dyDescent="0.25">
      <c r="A552" s="3"/>
      <c r="B552" s="123" t="s">
        <v>143</v>
      </c>
      <c r="C552" s="124"/>
      <c r="D552" s="124"/>
      <c r="E552" s="124"/>
      <c r="F552" s="124"/>
      <c r="G552" s="124"/>
      <c r="H552" s="124"/>
      <c r="I552" s="124"/>
      <c r="J552" s="124"/>
      <c r="K552" s="124"/>
      <c r="L552" s="124"/>
      <c r="M552" s="124"/>
      <c r="N552" s="124"/>
      <c r="O552" s="260">
        <f t="shared" si="8"/>
        <v>0</v>
      </c>
      <c r="P552" s="265"/>
      <c r="Q552" s="135"/>
      <c r="R552" s="45"/>
      <c r="S552" s="56"/>
      <c r="T552" s="64"/>
    </row>
    <row r="553" spans="1:20" x14ac:dyDescent="0.25">
      <c r="A553" s="3"/>
      <c r="B553" s="123" t="s">
        <v>143</v>
      </c>
      <c r="C553" s="124"/>
      <c r="D553" s="124"/>
      <c r="E553" s="124"/>
      <c r="F553" s="124"/>
      <c r="G553" s="124"/>
      <c r="H553" s="124"/>
      <c r="I553" s="124"/>
      <c r="J553" s="124"/>
      <c r="K553" s="124"/>
      <c r="L553" s="124"/>
      <c r="M553" s="124"/>
      <c r="N553" s="124"/>
      <c r="O553" s="260">
        <f t="shared" si="8"/>
        <v>0</v>
      </c>
      <c r="P553" s="265"/>
      <c r="Q553" s="135"/>
      <c r="R553" s="45"/>
      <c r="S553" s="56"/>
      <c r="T553" s="64"/>
    </row>
    <row r="554" spans="1:20" x14ac:dyDescent="0.25">
      <c r="A554" s="3"/>
      <c r="B554" s="123" t="s">
        <v>143</v>
      </c>
      <c r="C554" s="124"/>
      <c r="D554" s="124"/>
      <c r="E554" s="124"/>
      <c r="F554" s="124"/>
      <c r="G554" s="124"/>
      <c r="H554" s="124"/>
      <c r="I554" s="124"/>
      <c r="J554" s="124"/>
      <c r="K554" s="124"/>
      <c r="L554" s="124"/>
      <c r="M554" s="124"/>
      <c r="N554" s="124"/>
      <c r="O554" s="260">
        <f t="shared" si="8"/>
        <v>0</v>
      </c>
      <c r="P554" s="265"/>
      <c r="Q554" s="135"/>
      <c r="R554" s="45"/>
      <c r="S554" s="56"/>
      <c r="T554" s="64"/>
    </row>
    <row r="555" spans="1:20" x14ac:dyDescent="0.25">
      <c r="A555" s="3"/>
      <c r="B555" s="123" t="s">
        <v>143</v>
      </c>
      <c r="C555" s="124"/>
      <c r="D555" s="124"/>
      <c r="E555" s="124"/>
      <c r="F555" s="124"/>
      <c r="G555" s="124"/>
      <c r="H555" s="124"/>
      <c r="I555" s="124"/>
      <c r="J555" s="124"/>
      <c r="K555" s="124"/>
      <c r="L555" s="124"/>
      <c r="M555" s="124"/>
      <c r="N555" s="124"/>
      <c r="O555" s="260">
        <f t="shared" si="8"/>
        <v>0</v>
      </c>
      <c r="P555" s="265"/>
      <c r="Q555" s="135"/>
      <c r="R555" s="45"/>
      <c r="S555" s="56"/>
      <c r="T555" s="64"/>
    </row>
    <row r="556" spans="1:20" x14ac:dyDescent="0.25">
      <c r="A556" s="3"/>
      <c r="B556" s="123" t="s">
        <v>143</v>
      </c>
      <c r="C556" s="124"/>
      <c r="D556" s="124"/>
      <c r="E556" s="124"/>
      <c r="F556" s="124"/>
      <c r="G556" s="124"/>
      <c r="H556" s="124"/>
      <c r="I556" s="124"/>
      <c r="J556" s="124"/>
      <c r="K556" s="124"/>
      <c r="L556" s="124"/>
      <c r="M556" s="124"/>
      <c r="N556" s="124"/>
      <c r="O556" s="260">
        <f t="shared" si="8"/>
        <v>0</v>
      </c>
      <c r="P556" s="265"/>
      <c r="Q556" s="135"/>
      <c r="R556" s="45"/>
      <c r="S556" s="56"/>
      <c r="T556" s="64"/>
    </row>
    <row r="557" spans="1:20" x14ac:dyDescent="0.25">
      <c r="A557" s="3"/>
      <c r="B557" s="123" t="s">
        <v>143</v>
      </c>
      <c r="C557" s="124"/>
      <c r="D557" s="124"/>
      <c r="E557" s="124"/>
      <c r="F557" s="124"/>
      <c r="G557" s="124"/>
      <c r="H557" s="124"/>
      <c r="I557" s="124"/>
      <c r="J557" s="124"/>
      <c r="K557" s="124"/>
      <c r="L557" s="124"/>
      <c r="M557" s="124"/>
      <c r="N557" s="124"/>
      <c r="O557" s="260">
        <f t="shared" si="8"/>
        <v>0</v>
      </c>
      <c r="P557" s="265"/>
      <c r="Q557" s="135"/>
      <c r="R557" s="45"/>
      <c r="S557" s="56"/>
      <c r="T557" s="64"/>
    </row>
    <row r="558" spans="1:20" x14ac:dyDescent="0.25">
      <c r="A558" s="3"/>
      <c r="B558" s="123" t="s">
        <v>143</v>
      </c>
      <c r="C558" s="125" t="s">
        <v>37</v>
      </c>
      <c r="D558" s="124"/>
      <c r="E558" s="124"/>
      <c r="F558" s="124"/>
      <c r="G558" s="124"/>
      <c r="H558" s="124"/>
      <c r="I558" s="124"/>
      <c r="J558" s="124"/>
      <c r="K558" s="124"/>
      <c r="L558" s="124"/>
      <c r="M558" s="124"/>
      <c r="N558" s="124"/>
      <c r="O558" s="260">
        <f t="shared" si="8"/>
        <v>0</v>
      </c>
      <c r="P558" s="265"/>
      <c r="Q558" s="135"/>
      <c r="R558" s="45"/>
      <c r="S558" s="56"/>
      <c r="T558" s="64"/>
    </row>
    <row r="559" spans="1:20" x14ac:dyDescent="0.25">
      <c r="A559" s="3"/>
      <c r="B559" s="123" t="s">
        <v>143</v>
      </c>
      <c r="C559" s="126"/>
      <c r="D559" s="124"/>
      <c r="E559" s="124"/>
      <c r="F559" s="124"/>
      <c r="G559" s="124"/>
      <c r="H559" s="124"/>
      <c r="I559" s="124"/>
      <c r="J559" s="124"/>
      <c r="K559" s="124"/>
      <c r="L559" s="124"/>
      <c r="M559" s="124"/>
      <c r="N559" s="124"/>
      <c r="O559" s="260">
        <f t="shared" si="8"/>
        <v>0</v>
      </c>
      <c r="P559" s="265"/>
      <c r="Q559" s="135"/>
      <c r="R559" s="45"/>
      <c r="S559" s="56"/>
      <c r="T559" s="64"/>
    </row>
    <row r="560" spans="1:20" x14ac:dyDescent="0.25">
      <c r="A560" s="3"/>
      <c r="B560" s="408" t="s">
        <v>144</v>
      </c>
      <c r="C560" s="408"/>
      <c r="D560" s="408"/>
      <c r="E560" s="408"/>
      <c r="F560" s="408"/>
      <c r="G560" s="408"/>
      <c r="H560" s="408"/>
      <c r="I560" s="408"/>
      <c r="J560" s="408"/>
      <c r="K560" s="408"/>
      <c r="L560" s="408"/>
      <c r="M560" s="408"/>
      <c r="N560" s="408"/>
      <c r="O560" s="408"/>
      <c r="P560" s="137">
        <f>SUM(O562:O581)</f>
        <v>0</v>
      </c>
      <c r="Q560" s="133">
        <f>SUM(Q562:Q581)</f>
        <v>0</v>
      </c>
      <c r="R560" s="45"/>
      <c r="S560" s="56"/>
      <c r="T560" s="64"/>
    </row>
    <row r="561" spans="1:20" x14ac:dyDescent="0.25">
      <c r="A561" s="3"/>
      <c r="B561" s="257" t="s">
        <v>0</v>
      </c>
      <c r="C561" s="258" t="s">
        <v>1</v>
      </c>
      <c r="D561" s="258" t="s">
        <v>2</v>
      </c>
      <c r="E561" s="258" t="s">
        <v>28</v>
      </c>
      <c r="F561" s="258" t="s">
        <v>3</v>
      </c>
      <c r="G561" s="258" t="s">
        <v>4</v>
      </c>
      <c r="H561" s="258" t="s">
        <v>5</v>
      </c>
      <c r="I561" s="258" t="s">
        <v>6</v>
      </c>
      <c r="J561" s="258" t="s">
        <v>7</v>
      </c>
      <c r="K561" s="258" t="s">
        <v>8</v>
      </c>
      <c r="L561" s="258" t="s">
        <v>9</v>
      </c>
      <c r="M561" s="258" t="s">
        <v>10</v>
      </c>
      <c r="N561" s="258" t="s">
        <v>11</v>
      </c>
      <c r="O561" s="258" t="s">
        <v>12</v>
      </c>
      <c r="P561" s="259" t="s">
        <v>22</v>
      </c>
      <c r="Q561" s="134" t="s">
        <v>37</v>
      </c>
      <c r="R561" s="45"/>
      <c r="S561" s="56"/>
      <c r="T561" s="64"/>
    </row>
    <row r="562" spans="1:20" x14ac:dyDescent="0.25">
      <c r="A562" s="3"/>
      <c r="B562" s="123" t="s">
        <v>144</v>
      </c>
      <c r="C562" s="124"/>
      <c r="D562" s="124"/>
      <c r="E562" s="124"/>
      <c r="F562" s="124"/>
      <c r="G562" s="124"/>
      <c r="H562" s="124"/>
      <c r="I562" s="124"/>
      <c r="J562" s="124"/>
      <c r="K562" s="124"/>
      <c r="L562" s="124"/>
      <c r="M562" s="124"/>
      <c r="N562" s="124"/>
      <c r="O562" s="260">
        <f t="shared" si="8"/>
        <v>0</v>
      </c>
      <c r="P562" s="265"/>
      <c r="Q562" s="135"/>
      <c r="R562" s="45"/>
      <c r="S562" s="56"/>
      <c r="T562" s="64"/>
    </row>
    <row r="563" spans="1:20" x14ac:dyDescent="0.25">
      <c r="A563" s="3"/>
      <c r="B563" s="123" t="s">
        <v>144</v>
      </c>
      <c r="C563" s="124"/>
      <c r="D563" s="124"/>
      <c r="E563" s="124"/>
      <c r="F563" s="124"/>
      <c r="G563" s="124"/>
      <c r="H563" s="124"/>
      <c r="I563" s="124"/>
      <c r="J563" s="124"/>
      <c r="K563" s="124"/>
      <c r="L563" s="124"/>
      <c r="M563" s="124"/>
      <c r="N563" s="124"/>
      <c r="O563" s="260">
        <f t="shared" si="8"/>
        <v>0</v>
      </c>
      <c r="P563" s="265"/>
      <c r="Q563" s="135"/>
      <c r="R563" s="45"/>
      <c r="S563" s="56"/>
      <c r="T563" s="64"/>
    </row>
    <row r="564" spans="1:20" x14ac:dyDescent="0.25">
      <c r="A564" s="3"/>
      <c r="B564" s="123" t="s">
        <v>144</v>
      </c>
      <c r="C564" s="124"/>
      <c r="D564" s="124"/>
      <c r="E564" s="124"/>
      <c r="F564" s="124"/>
      <c r="G564" s="124"/>
      <c r="H564" s="124"/>
      <c r="I564" s="124"/>
      <c r="J564" s="124"/>
      <c r="K564" s="124"/>
      <c r="L564" s="124"/>
      <c r="M564" s="124"/>
      <c r="N564" s="124"/>
      <c r="O564" s="260">
        <f t="shared" si="8"/>
        <v>0</v>
      </c>
      <c r="P564" s="265"/>
      <c r="Q564" s="135"/>
      <c r="R564" s="45"/>
      <c r="S564" s="56"/>
      <c r="T564" s="64"/>
    </row>
    <row r="565" spans="1:20" x14ac:dyDescent="0.25">
      <c r="A565" s="3"/>
      <c r="B565" s="123" t="s">
        <v>144</v>
      </c>
      <c r="C565" s="124"/>
      <c r="D565" s="124"/>
      <c r="E565" s="124"/>
      <c r="F565" s="124"/>
      <c r="G565" s="124"/>
      <c r="H565" s="124"/>
      <c r="I565" s="124"/>
      <c r="J565" s="124"/>
      <c r="K565" s="124"/>
      <c r="L565" s="124"/>
      <c r="M565" s="124"/>
      <c r="N565" s="124"/>
      <c r="O565" s="260">
        <f t="shared" si="8"/>
        <v>0</v>
      </c>
      <c r="P565" s="265"/>
      <c r="Q565" s="135"/>
      <c r="R565" s="45"/>
      <c r="S565" s="56"/>
      <c r="T565" s="64"/>
    </row>
    <row r="566" spans="1:20" x14ac:dyDescent="0.25">
      <c r="A566" s="3"/>
      <c r="B566" s="123" t="s">
        <v>144</v>
      </c>
      <c r="C566" s="124"/>
      <c r="D566" s="124"/>
      <c r="E566" s="124"/>
      <c r="F566" s="124"/>
      <c r="G566" s="124"/>
      <c r="H566" s="124"/>
      <c r="I566" s="124"/>
      <c r="J566" s="124"/>
      <c r="K566" s="124"/>
      <c r="L566" s="124"/>
      <c r="M566" s="124"/>
      <c r="N566" s="124"/>
      <c r="O566" s="260">
        <f t="shared" si="8"/>
        <v>0</v>
      </c>
      <c r="P566" s="265"/>
      <c r="Q566" s="135"/>
      <c r="R566" s="45"/>
      <c r="S566" s="56"/>
      <c r="T566" s="64"/>
    </row>
    <row r="567" spans="1:20" x14ac:dyDescent="0.25">
      <c r="A567" s="3"/>
      <c r="B567" s="123" t="s">
        <v>144</v>
      </c>
      <c r="C567" s="124"/>
      <c r="D567" s="124"/>
      <c r="E567" s="124"/>
      <c r="F567" s="124"/>
      <c r="G567" s="124"/>
      <c r="H567" s="124"/>
      <c r="I567" s="124"/>
      <c r="J567" s="124"/>
      <c r="K567" s="124"/>
      <c r="L567" s="124"/>
      <c r="M567" s="124"/>
      <c r="N567" s="124"/>
      <c r="O567" s="260">
        <f t="shared" si="8"/>
        <v>0</v>
      </c>
      <c r="P567" s="265"/>
      <c r="Q567" s="135"/>
      <c r="R567" s="45"/>
      <c r="S567" s="56"/>
      <c r="T567" s="64"/>
    </row>
    <row r="568" spans="1:20" x14ac:dyDescent="0.25">
      <c r="A568" s="3"/>
      <c r="B568" s="123" t="s">
        <v>144</v>
      </c>
      <c r="C568" s="124"/>
      <c r="D568" s="124"/>
      <c r="E568" s="124"/>
      <c r="F568" s="124"/>
      <c r="G568" s="124"/>
      <c r="H568" s="124"/>
      <c r="I568" s="124"/>
      <c r="J568" s="124"/>
      <c r="K568" s="124"/>
      <c r="L568" s="124"/>
      <c r="M568" s="124"/>
      <c r="N568" s="124"/>
      <c r="O568" s="260">
        <f t="shared" si="8"/>
        <v>0</v>
      </c>
      <c r="P568" s="265"/>
      <c r="Q568" s="135"/>
      <c r="R568" s="45"/>
      <c r="S568" s="56"/>
      <c r="T568" s="64"/>
    </row>
    <row r="569" spans="1:20" x14ac:dyDescent="0.25">
      <c r="A569" s="3"/>
      <c r="B569" s="123" t="s">
        <v>144</v>
      </c>
      <c r="C569" s="124"/>
      <c r="D569" s="124"/>
      <c r="E569" s="124"/>
      <c r="F569" s="124"/>
      <c r="G569" s="124"/>
      <c r="H569" s="124"/>
      <c r="I569" s="124"/>
      <c r="J569" s="124"/>
      <c r="K569" s="124"/>
      <c r="L569" s="124"/>
      <c r="M569" s="124"/>
      <c r="N569" s="124"/>
      <c r="O569" s="260">
        <f t="shared" si="8"/>
        <v>0</v>
      </c>
      <c r="P569" s="265"/>
      <c r="Q569" s="135"/>
      <c r="R569" s="45"/>
      <c r="S569" s="56"/>
      <c r="T569" s="64"/>
    </row>
    <row r="570" spans="1:20" x14ac:dyDescent="0.25">
      <c r="A570" s="3"/>
      <c r="B570" s="123" t="s">
        <v>144</v>
      </c>
      <c r="C570" s="124"/>
      <c r="D570" s="124"/>
      <c r="E570" s="124"/>
      <c r="F570" s="124"/>
      <c r="G570" s="124"/>
      <c r="H570" s="124"/>
      <c r="I570" s="124"/>
      <c r="J570" s="124"/>
      <c r="K570" s="124"/>
      <c r="L570" s="124"/>
      <c r="M570" s="124"/>
      <c r="N570" s="124"/>
      <c r="O570" s="260">
        <f t="shared" si="8"/>
        <v>0</v>
      </c>
      <c r="P570" s="265"/>
      <c r="Q570" s="135"/>
      <c r="R570" s="45"/>
      <c r="S570" s="56"/>
      <c r="T570" s="64"/>
    </row>
    <row r="571" spans="1:20" x14ac:dyDescent="0.25">
      <c r="A571" s="3"/>
      <c r="B571" s="123" t="s">
        <v>144</v>
      </c>
      <c r="C571" s="124"/>
      <c r="D571" s="124"/>
      <c r="E571" s="124"/>
      <c r="F571" s="124"/>
      <c r="G571" s="124"/>
      <c r="H571" s="124"/>
      <c r="I571" s="124"/>
      <c r="J571" s="124"/>
      <c r="K571" s="124"/>
      <c r="L571" s="124"/>
      <c r="M571" s="124"/>
      <c r="N571" s="124"/>
      <c r="O571" s="260">
        <f t="shared" si="8"/>
        <v>0</v>
      </c>
      <c r="P571" s="265"/>
      <c r="Q571" s="135"/>
      <c r="R571" s="45"/>
      <c r="S571" s="56"/>
      <c r="T571" s="64"/>
    </row>
    <row r="572" spans="1:20" x14ac:dyDescent="0.25">
      <c r="A572" s="3"/>
      <c r="B572" s="123" t="s">
        <v>144</v>
      </c>
      <c r="C572" s="124"/>
      <c r="D572" s="124"/>
      <c r="E572" s="124"/>
      <c r="F572" s="124"/>
      <c r="G572" s="124"/>
      <c r="H572" s="124"/>
      <c r="I572" s="124"/>
      <c r="J572" s="124"/>
      <c r="K572" s="124"/>
      <c r="L572" s="124"/>
      <c r="M572" s="124"/>
      <c r="N572" s="124"/>
      <c r="O572" s="260">
        <f t="shared" si="8"/>
        <v>0</v>
      </c>
      <c r="P572" s="265"/>
      <c r="Q572" s="135"/>
      <c r="R572" s="45"/>
      <c r="S572" s="56"/>
      <c r="T572" s="64"/>
    </row>
    <row r="573" spans="1:20" x14ac:dyDescent="0.25">
      <c r="A573" s="3"/>
      <c r="B573" s="123" t="s">
        <v>144</v>
      </c>
      <c r="C573" s="124"/>
      <c r="D573" s="124"/>
      <c r="E573" s="124"/>
      <c r="F573" s="124"/>
      <c r="G573" s="124"/>
      <c r="H573" s="124"/>
      <c r="I573" s="124"/>
      <c r="J573" s="124"/>
      <c r="K573" s="124"/>
      <c r="L573" s="124"/>
      <c r="M573" s="124"/>
      <c r="N573" s="124"/>
      <c r="O573" s="260">
        <f t="shared" si="8"/>
        <v>0</v>
      </c>
      <c r="P573" s="265"/>
      <c r="Q573" s="135"/>
      <c r="R573" s="45"/>
      <c r="S573" s="56"/>
      <c r="T573" s="64"/>
    </row>
    <row r="574" spans="1:20" x14ac:dyDescent="0.25">
      <c r="A574" s="3"/>
      <c r="B574" s="123" t="s">
        <v>144</v>
      </c>
      <c r="C574" s="124"/>
      <c r="D574" s="124"/>
      <c r="E574" s="124"/>
      <c r="F574" s="124"/>
      <c r="G574" s="124"/>
      <c r="H574" s="124"/>
      <c r="I574" s="124"/>
      <c r="J574" s="124"/>
      <c r="K574" s="124"/>
      <c r="L574" s="124"/>
      <c r="M574" s="124"/>
      <c r="N574" s="124"/>
      <c r="O574" s="260">
        <f t="shared" si="8"/>
        <v>0</v>
      </c>
      <c r="P574" s="265"/>
      <c r="Q574" s="135"/>
      <c r="R574" s="45"/>
      <c r="S574" s="56"/>
      <c r="T574" s="64"/>
    </row>
    <row r="575" spans="1:20" x14ac:dyDescent="0.25">
      <c r="A575" s="3"/>
      <c r="B575" s="123" t="s">
        <v>144</v>
      </c>
      <c r="C575" s="124"/>
      <c r="D575" s="124"/>
      <c r="E575" s="124"/>
      <c r="F575" s="124"/>
      <c r="G575" s="124"/>
      <c r="H575" s="124"/>
      <c r="I575" s="124"/>
      <c r="J575" s="124"/>
      <c r="K575" s="124"/>
      <c r="L575" s="124"/>
      <c r="M575" s="124"/>
      <c r="N575" s="124"/>
      <c r="O575" s="260">
        <f t="shared" si="8"/>
        <v>0</v>
      </c>
      <c r="P575" s="265"/>
      <c r="Q575" s="135"/>
      <c r="R575" s="45"/>
      <c r="S575" s="56"/>
      <c r="T575" s="64"/>
    </row>
    <row r="576" spans="1:20" x14ac:dyDescent="0.25">
      <c r="A576" s="3"/>
      <c r="B576" s="123" t="s">
        <v>144</v>
      </c>
      <c r="C576" s="124"/>
      <c r="D576" s="124"/>
      <c r="E576" s="124"/>
      <c r="F576" s="124"/>
      <c r="G576" s="124"/>
      <c r="H576" s="124"/>
      <c r="I576" s="124"/>
      <c r="J576" s="124"/>
      <c r="K576" s="124"/>
      <c r="L576" s="124"/>
      <c r="M576" s="124"/>
      <c r="N576" s="124"/>
      <c r="O576" s="260">
        <f t="shared" si="8"/>
        <v>0</v>
      </c>
      <c r="P576" s="265"/>
      <c r="Q576" s="135"/>
      <c r="R576" s="45"/>
      <c r="S576" s="56"/>
      <c r="T576" s="64"/>
    </row>
    <row r="577" spans="1:20" x14ac:dyDescent="0.25">
      <c r="A577" s="3"/>
      <c r="B577" s="123" t="s">
        <v>144</v>
      </c>
      <c r="C577" s="124"/>
      <c r="D577" s="124"/>
      <c r="E577" s="124"/>
      <c r="F577" s="124"/>
      <c r="G577" s="124"/>
      <c r="H577" s="124"/>
      <c r="I577" s="124"/>
      <c r="J577" s="124"/>
      <c r="K577" s="124"/>
      <c r="L577" s="124"/>
      <c r="M577" s="124"/>
      <c r="N577" s="124"/>
      <c r="O577" s="260">
        <f t="shared" si="8"/>
        <v>0</v>
      </c>
      <c r="P577" s="265"/>
      <c r="Q577" s="135"/>
      <c r="R577" s="45"/>
      <c r="S577" s="56"/>
      <c r="T577" s="64"/>
    </row>
    <row r="578" spans="1:20" x14ac:dyDescent="0.25">
      <c r="A578" s="3"/>
      <c r="B578" s="123" t="s">
        <v>144</v>
      </c>
      <c r="C578" s="124"/>
      <c r="D578" s="124"/>
      <c r="E578" s="124"/>
      <c r="F578" s="124"/>
      <c r="G578" s="124"/>
      <c r="H578" s="124"/>
      <c r="I578" s="124"/>
      <c r="J578" s="124"/>
      <c r="K578" s="124"/>
      <c r="L578" s="124"/>
      <c r="M578" s="124"/>
      <c r="N578" s="124"/>
      <c r="O578" s="260">
        <f t="shared" si="8"/>
        <v>0</v>
      </c>
      <c r="P578" s="265"/>
      <c r="Q578" s="135"/>
      <c r="R578" s="45"/>
      <c r="S578" s="56"/>
      <c r="T578" s="64"/>
    </row>
    <row r="579" spans="1:20" x14ac:dyDescent="0.25">
      <c r="A579" s="3"/>
      <c r="B579" s="123" t="s">
        <v>144</v>
      </c>
      <c r="C579" s="124"/>
      <c r="D579" s="124"/>
      <c r="E579" s="124"/>
      <c r="F579" s="124"/>
      <c r="G579" s="124"/>
      <c r="H579" s="124"/>
      <c r="I579" s="124"/>
      <c r="J579" s="124"/>
      <c r="K579" s="124"/>
      <c r="L579" s="124"/>
      <c r="M579" s="124"/>
      <c r="N579" s="124"/>
      <c r="O579" s="260">
        <f t="shared" si="8"/>
        <v>0</v>
      </c>
      <c r="P579" s="265"/>
      <c r="Q579" s="135"/>
      <c r="R579" s="45"/>
      <c r="S579" s="56"/>
      <c r="T579" s="64"/>
    </row>
    <row r="580" spans="1:20" x14ac:dyDescent="0.25">
      <c r="A580" s="3"/>
      <c r="B580" s="123" t="s">
        <v>144</v>
      </c>
      <c r="C580" s="125" t="s">
        <v>37</v>
      </c>
      <c r="D580" s="124"/>
      <c r="E580" s="124"/>
      <c r="F580" s="124"/>
      <c r="G580" s="124"/>
      <c r="H580" s="124"/>
      <c r="I580" s="124"/>
      <c r="J580" s="124"/>
      <c r="K580" s="124"/>
      <c r="L580" s="124"/>
      <c r="M580" s="124"/>
      <c r="N580" s="124"/>
      <c r="O580" s="260">
        <f t="shared" si="8"/>
        <v>0</v>
      </c>
      <c r="P580" s="265"/>
      <c r="Q580" s="135"/>
      <c r="R580" s="45"/>
      <c r="S580" s="56"/>
      <c r="T580" s="64"/>
    </row>
    <row r="581" spans="1:20" x14ac:dyDescent="0.25">
      <c r="A581" s="3"/>
      <c r="B581" s="123" t="s">
        <v>144</v>
      </c>
      <c r="C581" s="126"/>
      <c r="D581" s="124"/>
      <c r="E581" s="124"/>
      <c r="F581" s="124"/>
      <c r="G581" s="124"/>
      <c r="H581" s="124"/>
      <c r="I581" s="124"/>
      <c r="J581" s="124"/>
      <c r="K581" s="124"/>
      <c r="L581" s="124"/>
      <c r="M581" s="124"/>
      <c r="N581" s="124"/>
      <c r="O581" s="260">
        <f t="shared" si="8"/>
        <v>0</v>
      </c>
      <c r="P581" s="265"/>
      <c r="Q581" s="135"/>
      <c r="R581" s="45"/>
      <c r="S581" s="56"/>
      <c r="T581" s="64"/>
    </row>
    <row r="582" spans="1:20" x14ac:dyDescent="0.25">
      <c r="A582" s="3"/>
      <c r="B582" s="408" t="s">
        <v>145</v>
      </c>
      <c r="C582" s="408"/>
      <c r="D582" s="408"/>
      <c r="E582" s="408"/>
      <c r="F582" s="408"/>
      <c r="G582" s="408"/>
      <c r="H582" s="408"/>
      <c r="I582" s="408"/>
      <c r="J582" s="408"/>
      <c r="K582" s="408"/>
      <c r="L582" s="408"/>
      <c r="M582" s="408"/>
      <c r="N582" s="408"/>
      <c r="O582" s="408"/>
      <c r="P582" s="137">
        <f>SUM(O584:O602)</f>
        <v>0</v>
      </c>
      <c r="Q582" s="133">
        <f>SUM(Q584:Q602)</f>
        <v>0</v>
      </c>
      <c r="R582" s="45"/>
      <c r="S582" s="56"/>
      <c r="T582" s="64"/>
    </row>
    <row r="583" spans="1:20" x14ac:dyDescent="0.25">
      <c r="A583" s="3"/>
      <c r="B583" s="257" t="s">
        <v>0</v>
      </c>
      <c r="C583" s="258" t="s">
        <v>1</v>
      </c>
      <c r="D583" s="258" t="s">
        <v>2</v>
      </c>
      <c r="E583" s="258" t="s">
        <v>28</v>
      </c>
      <c r="F583" s="258" t="s">
        <v>3</v>
      </c>
      <c r="G583" s="258" t="s">
        <v>4</v>
      </c>
      <c r="H583" s="258" t="s">
        <v>5</v>
      </c>
      <c r="I583" s="258" t="s">
        <v>6</v>
      </c>
      <c r="J583" s="258" t="s">
        <v>7</v>
      </c>
      <c r="K583" s="258" t="s">
        <v>8</v>
      </c>
      <c r="L583" s="258" t="s">
        <v>9</v>
      </c>
      <c r="M583" s="258" t="s">
        <v>10</v>
      </c>
      <c r="N583" s="258" t="s">
        <v>11</v>
      </c>
      <c r="O583" s="258" t="s">
        <v>12</v>
      </c>
      <c r="P583" s="259" t="s">
        <v>22</v>
      </c>
      <c r="Q583" s="134" t="s">
        <v>37</v>
      </c>
      <c r="R583" s="45"/>
      <c r="S583" s="56"/>
      <c r="T583" s="64"/>
    </row>
    <row r="584" spans="1:20" x14ac:dyDescent="0.25">
      <c r="A584" s="3"/>
      <c r="B584" s="123" t="s">
        <v>145</v>
      </c>
      <c r="C584" s="124"/>
      <c r="D584" s="124"/>
      <c r="E584" s="124"/>
      <c r="F584" s="124"/>
      <c r="G584" s="124"/>
      <c r="H584" s="124"/>
      <c r="I584" s="124"/>
      <c r="J584" s="124"/>
      <c r="K584" s="124"/>
      <c r="L584" s="124"/>
      <c r="M584" s="124"/>
      <c r="N584" s="124"/>
      <c r="O584" s="260">
        <f t="shared" si="8"/>
        <v>0</v>
      </c>
      <c r="P584" s="265"/>
      <c r="Q584" s="135"/>
      <c r="R584" s="45"/>
      <c r="S584" s="56"/>
      <c r="T584" s="64"/>
    </row>
    <row r="585" spans="1:20" x14ac:dyDescent="0.25">
      <c r="A585" s="3"/>
      <c r="B585" s="123" t="s">
        <v>145</v>
      </c>
      <c r="C585" s="124"/>
      <c r="D585" s="124"/>
      <c r="E585" s="124"/>
      <c r="F585" s="124"/>
      <c r="G585" s="124"/>
      <c r="H585" s="124"/>
      <c r="I585" s="124"/>
      <c r="J585" s="124"/>
      <c r="K585" s="124"/>
      <c r="L585" s="124"/>
      <c r="M585" s="124"/>
      <c r="N585" s="124"/>
      <c r="O585" s="260">
        <f t="shared" si="8"/>
        <v>0</v>
      </c>
      <c r="P585" s="265"/>
      <c r="Q585" s="135"/>
      <c r="R585" s="45"/>
      <c r="S585" s="56"/>
      <c r="T585" s="64"/>
    </row>
    <row r="586" spans="1:20" x14ac:dyDescent="0.25">
      <c r="A586" s="3"/>
      <c r="B586" s="123" t="s">
        <v>145</v>
      </c>
      <c r="C586" s="124"/>
      <c r="D586" s="124"/>
      <c r="E586" s="124"/>
      <c r="F586" s="124"/>
      <c r="G586" s="124"/>
      <c r="H586" s="124"/>
      <c r="I586" s="124"/>
      <c r="J586" s="124"/>
      <c r="K586" s="124"/>
      <c r="L586" s="124"/>
      <c r="M586" s="124"/>
      <c r="N586" s="124"/>
      <c r="O586" s="260">
        <f t="shared" si="8"/>
        <v>0</v>
      </c>
      <c r="P586" s="265"/>
      <c r="Q586" s="135"/>
      <c r="R586" s="45"/>
      <c r="S586" s="56"/>
      <c r="T586" s="64"/>
    </row>
    <row r="587" spans="1:20" x14ac:dyDescent="0.25">
      <c r="A587" s="3"/>
      <c r="B587" s="123" t="s">
        <v>145</v>
      </c>
      <c r="C587" s="124"/>
      <c r="D587" s="124"/>
      <c r="E587" s="124"/>
      <c r="F587" s="124"/>
      <c r="G587" s="124"/>
      <c r="H587" s="124"/>
      <c r="I587" s="124"/>
      <c r="J587" s="124"/>
      <c r="K587" s="124"/>
      <c r="L587" s="124"/>
      <c r="M587" s="124"/>
      <c r="N587" s="124"/>
      <c r="O587" s="260">
        <f t="shared" si="8"/>
        <v>0</v>
      </c>
      <c r="P587" s="265"/>
      <c r="Q587" s="135"/>
      <c r="R587" s="45"/>
      <c r="S587" s="56"/>
      <c r="T587" s="64"/>
    </row>
    <row r="588" spans="1:20" x14ac:dyDescent="0.25">
      <c r="A588" s="3"/>
      <c r="B588" s="123" t="s">
        <v>145</v>
      </c>
      <c r="C588" s="124"/>
      <c r="D588" s="124"/>
      <c r="E588" s="124"/>
      <c r="F588" s="124"/>
      <c r="G588" s="124"/>
      <c r="H588" s="124"/>
      <c r="I588" s="124"/>
      <c r="J588" s="124"/>
      <c r="K588" s="124"/>
      <c r="L588" s="124"/>
      <c r="M588" s="124"/>
      <c r="N588" s="124"/>
      <c r="O588" s="260">
        <f t="shared" si="8"/>
        <v>0</v>
      </c>
      <c r="P588" s="265"/>
      <c r="Q588" s="135"/>
      <c r="R588" s="45"/>
      <c r="S588" s="56"/>
      <c r="T588" s="64"/>
    </row>
    <row r="589" spans="1:20" x14ac:dyDescent="0.25">
      <c r="A589" s="3"/>
      <c r="B589" s="123" t="s">
        <v>145</v>
      </c>
      <c r="C589" s="124"/>
      <c r="D589" s="124"/>
      <c r="E589" s="124"/>
      <c r="F589" s="124"/>
      <c r="G589" s="124"/>
      <c r="H589" s="124"/>
      <c r="I589" s="124"/>
      <c r="J589" s="124"/>
      <c r="K589" s="124"/>
      <c r="L589" s="124"/>
      <c r="M589" s="124"/>
      <c r="N589" s="124"/>
      <c r="O589" s="260">
        <f t="shared" si="8"/>
        <v>0</v>
      </c>
      <c r="P589" s="265"/>
      <c r="Q589" s="135"/>
      <c r="R589" s="45"/>
      <c r="S589" s="56"/>
      <c r="T589" s="64"/>
    </row>
    <row r="590" spans="1:20" x14ac:dyDescent="0.25">
      <c r="A590" s="3"/>
      <c r="B590" s="123" t="s">
        <v>145</v>
      </c>
      <c r="C590" s="124"/>
      <c r="D590" s="124"/>
      <c r="E590" s="124"/>
      <c r="F590" s="124"/>
      <c r="G590" s="124"/>
      <c r="H590" s="124"/>
      <c r="I590" s="124"/>
      <c r="J590" s="124"/>
      <c r="K590" s="124"/>
      <c r="L590" s="124"/>
      <c r="M590" s="124"/>
      <c r="N590" s="124"/>
      <c r="O590" s="260">
        <f t="shared" si="8"/>
        <v>0</v>
      </c>
      <c r="P590" s="265"/>
      <c r="Q590" s="135"/>
      <c r="R590" s="45"/>
      <c r="S590" s="56"/>
      <c r="T590" s="64"/>
    </row>
    <row r="591" spans="1:20" x14ac:dyDescent="0.25">
      <c r="A591" s="3"/>
      <c r="B591" s="123" t="s">
        <v>145</v>
      </c>
      <c r="C591" s="124"/>
      <c r="D591" s="124"/>
      <c r="E591" s="124"/>
      <c r="F591" s="124"/>
      <c r="G591" s="124"/>
      <c r="H591" s="124"/>
      <c r="I591" s="124"/>
      <c r="J591" s="124"/>
      <c r="K591" s="124"/>
      <c r="L591" s="124"/>
      <c r="M591" s="124"/>
      <c r="N591" s="124"/>
      <c r="O591" s="260">
        <f t="shared" si="8"/>
        <v>0</v>
      </c>
      <c r="P591" s="265"/>
      <c r="Q591" s="135"/>
      <c r="R591" s="45"/>
      <c r="S591" s="56"/>
      <c r="T591" s="64"/>
    </row>
    <row r="592" spans="1:20" x14ac:dyDescent="0.25">
      <c r="A592" s="3"/>
      <c r="B592" s="123" t="s">
        <v>145</v>
      </c>
      <c r="C592" s="124"/>
      <c r="D592" s="124"/>
      <c r="E592" s="124"/>
      <c r="F592" s="124"/>
      <c r="G592" s="124"/>
      <c r="H592" s="124"/>
      <c r="I592" s="124"/>
      <c r="J592" s="124"/>
      <c r="K592" s="124"/>
      <c r="L592" s="124"/>
      <c r="M592" s="124"/>
      <c r="N592" s="124"/>
      <c r="O592" s="260">
        <f t="shared" si="8"/>
        <v>0</v>
      </c>
      <c r="P592" s="265"/>
      <c r="Q592" s="135"/>
      <c r="R592" s="45"/>
      <c r="S592" s="56"/>
      <c r="T592" s="64"/>
    </row>
    <row r="593" spans="1:20" x14ac:dyDescent="0.25">
      <c r="A593" s="3"/>
      <c r="B593" s="123" t="s">
        <v>145</v>
      </c>
      <c r="C593" s="124"/>
      <c r="D593" s="124"/>
      <c r="E593" s="124"/>
      <c r="F593" s="124"/>
      <c r="G593" s="124"/>
      <c r="H593" s="124"/>
      <c r="I593" s="124"/>
      <c r="J593" s="124"/>
      <c r="K593" s="124"/>
      <c r="L593" s="124"/>
      <c r="M593" s="124"/>
      <c r="N593" s="124"/>
      <c r="O593" s="260">
        <f t="shared" si="8"/>
        <v>0</v>
      </c>
      <c r="P593" s="265"/>
      <c r="Q593" s="135"/>
      <c r="R593" s="45"/>
      <c r="S593" s="56"/>
      <c r="T593" s="64"/>
    </row>
    <row r="594" spans="1:20" x14ac:dyDescent="0.25">
      <c r="A594" s="3"/>
      <c r="B594" s="123" t="s">
        <v>145</v>
      </c>
      <c r="C594" s="124"/>
      <c r="D594" s="124"/>
      <c r="E594" s="124"/>
      <c r="F594" s="124"/>
      <c r="G594" s="124"/>
      <c r="H594" s="124"/>
      <c r="I594" s="124"/>
      <c r="J594" s="124"/>
      <c r="K594" s="124"/>
      <c r="L594" s="124"/>
      <c r="M594" s="124"/>
      <c r="N594" s="124"/>
      <c r="O594" s="260">
        <f t="shared" si="8"/>
        <v>0</v>
      </c>
      <c r="P594" s="265"/>
      <c r="Q594" s="135"/>
      <c r="R594" s="45"/>
      <c r="S594" s="56"/>
      <c r="T594" s="64"/>
    </row>
    <row r="595" spans="1:20" x14ac:dyDescent="0.25">
      <c r="A595" s="3"/>
      <c r="B595" s="123" t="s">
        <v>145</v>
      </c>
      <c r="C595" s="124"/>
      <c r="D595" s="124"/>
      <c r="E595" s="124"/>
      <c r="F595" s="124"/>
      <c r="G595" s="124"/>
      <c r="H595" s="124"/>
      <c r="I595" s="124"/>
      <c r="J595" s="124"/>
      <c r="K595" s="124"/>
      <c r="L595" s="124"/>
      <c r="M595" s="124"/>
      <c r="N595" s="124"/>
      <c r="O595" s="260">
        <f t="shared" si="8"/>
        <v>0</v>
      </c>
      <c r="P595" s="265"/>
      <c r="Q595" s="135"/>
      <c r="R595" s="45"/>
      <c r="S595" s="56"/>
      <c r="T595" s="64"/>
    </row>
    <row r="596" spans="1:20" x14ac:dyDescent="0.25">
      <c r="A596" s="3"/>
      <c r="B596" s="123" t="s">
        <v>145</v>
      </c>
      <c r="C596" s="124"/>
      <c r="D596" s="124"/>
      <c r="E596" s="124"/>
      <c r="F596" s="124"/>
      <c r="G596" s="124"/>
      <c r="H596" s="124"/>
      <c r="I596" s="124"/>
      <c r="J596" s="124"/>
      <c r="K596" s="124"/>
      <c r="L596" s="124"/>
      <c r="M596" s="124"/>
      <c r="N596" s="124"/>
      <c r="O596" s="260">
        <f t="shared" si="8"/>
        <v>0</v>
      </c>
      <c r="P596" s="265"/>
      <c r="Q596" s="135"/>
      <c r="R596" s="45"/>
      <c r="S596" s="56"/>
      <c r="T596" s="64"/>
    </row>
    <row r="597" spans="1:20" x14ac:dyDescent="0.25">
      <c r="A597" s="3"/>
      <c r="B597" s="123" t="s">
        <v>145</v>
      </c>
      <c r="C597" s="124"/>
      <c r="D597" s="124"/>
      <c r="E597" s="124"/>
      <c r="F597" s="124"/>
      <c r="G597" s="124"/>
      <c r="H597" s="124"/>
      <c r="I597" s="124"/>
      <c r="J597" s="124"/>
      <c r="K597" s="124"/>
      <c r="L597" s="124"/>
      <c r="M597" s="124"/>
      <c r="N597" s="124"/>
      <c r="O597" s="260">
        <f t="shared" si="8"/>
        <v>0</v>
      </c>
      <c r="P597" s="265"/>
      <c r="Q597" s="135"/>
      <c r="R597" s="45"/>
      <c r="S597" s="56"/>
      <c r="T597" s="64"/>
    </row>
    <row r="598" spans="1:20" x14ac:dyDescent="0.25">
      <c r="A598" s="3"/>
      <c r="B598" s="123" t="s">
        <v>145</v>
      </c>
      <c r="C598" s="124"/>
      <c r="D598" s="124"/>
      <c r="E598" s="124"/>
      <c r="F598" s="124"/>
      <c r="G598" s="124"/>
      <c r="H598" s="124"/>
      <c r="I598" s="124"/>
      <c r="J598" s="124"/>
      <c r="K598" s="124"/>
      <c r="L598" s="124"/>
      <c r="M598" s="124"/>
      <c r="N598" s="124"/>
      <c r="O598" s="260">
        <f t="shared" si="8"/>
        <v>0</v>
      </c>
      <c r="P598" s="265"/>
      <c r="Q598" s="135"/>
      <c r="R598" s="45"/>
      <c r="S598" s="56"/>
      <c r="T598" s="64"/>
    </row>
    <row r="599" spans="1:20" x14ac:dyDescent="0.25">
      <c r="A599" s="3"/>
      <c r="B599" s="123" t="s">
        <v>145</v>
      </c>
      <c r="C599" s="124"/>
      <c r="D599" s="124"/>
      <c r="E599" s="124"/>
      <c r="F599" s="124"/>
      <c r="G599" s="124"/>
      <c r="H599" s="124"/>
      <c r="I599" s="124"/>
      <c r="J599" s="124"/>
      <c r="K599" s="124"/>
      <c r="L599" s="124"/>
      <c r="M599" s="124"/>
      <c r="N599" s="124"/>
      <c r="O599" s="260">
        <f t="shared" si="8"/>
        <v>0</v>
      </c>
      <c r="P599" s="265"/>
      <c r="Q599" s="135"/>
      <c r="R599" s="45"/>
      <c r="S599" s="56"/>
      <c r="T599" s="64"/>
    </row>
    <row r="600" spans="1:20" x14ac:dyDescent="0.25">
      <c r="A600" s="3"/>
      <c r="B600" s="123" t="s">
        <v>145</v>
      </c>
      <c r="C600" s="124"/>
      <c r="D600" s="124"/>
      <c r="E600" s="124"/>
      <c r="F600" s="124"/>
      <c r="G600" s="124"/>
      <c r="H600" s="124"/>
      <c r="I600" s="124"/>
      <c r="J600" s="124"/>
      <c r="K600" s="124"/>
      <c r="L600" s="124"/>
      <c r="M600" s="124"/>
      <c r="N600" s="124"/>
      <c r="O600" s="260">
        <f t="shared" si="8"/>
        <v>0</v>
      </c>
      <c r="P600" s="265"/>
      <c r="Q600" s="135"/>
      <c r="R600" s="45"/>
      <c r="S600" s="56"/>
      <c r="T600" s="64"/>
    </row>
    <row r="601" spans="1:20" x14ac:dyDescent="0.25">
      <c r="A601" s="3"/>
      <c r="B601" s="123" t="s">
        <v>145</v>
      </c>
      <c r="C601" s="125" t="s">
        <v>37</v>
      </c>
      <c r="D601" s="124"/>
      <c r="E601" s="124"/>
      <c r="F601" s="124"/>
      <c r="G601" s="124"/>
      <c r="H601" s="124"/>
      <c r="I601" s="124"/>
      <c r="J601" s="124"/>
      <c r="K601" s="124"/>
      <c r="L601" s="124"/>
      <c r="M601" s="124"/>
      <c r="N601" s="124"/>
      <c r="O601" s="260">
        <f t="shared" si="8"/>
        <v>0</v>
      </c>
      <c r="P601" s="265"/>
      <c r="Q601" s="135"/>
      <c r="R601" s="45"/>
      <c r="S601" s="56"/>
      <c r="T601" s="64"/>
    </row>
    <row r="602" spans="1:20" x14ac:dyDescent="0.25">
      <c r="A602" s="3"/>
      <c r="B602" s="123" t="s">
        <v>145</v>
      </c>
      <c r="C602" s="126"/>
      <c r="D602" s="124"/>
      <c r="E602" s="124"/>
      <c r="F602" s="124"/>
      <c r="G602" s="124"/>
      <c r="H602" s="124"/>
      <c r="I602" s="124"/>
      <c r="J602" s="124"/>
      <c r="K602" s="124"/>
      <c r="L602" s="124"/>
      <c r="M602" s="124"/>
      <c r="N602" s="124"/>
      <c r="O602" s="260">
        <f t="shared" si="8"/>
        <v>0</v>
      </c>
      <c r="P602" s="265"/>
      <c r="Q602" s="135"/>
      <c r="R602" s="45"/>
      <c r="S602" s="56"/>
      <c r="T602" s="64"/>
    </row>
    <row r="603" spans="1:20" x14ac:dyDescent="0.25">
      <c r="A603" s="3"/>
      <c r="B603" s="408" t="s">
        <v>146</v>
      </c>
      <c r="C603" s="408"/>
      <c r="D603" s="408"/>
      <c r="E603" s="408"/>
      <c r="F603" s="408"/>
      <c r="G603" s="408"/>
      <c r="H603" s="408"/>
      <c r="I603" s="408"/>
      <c r="J603" s="408"/>
      <c r="K603" s="408"/>
      <c r="L603" s="408"/>
      <c r="M603" s="408"/>
      <c r="N603" s="408"/>
      <c r="O603" s="408"/>
      <c r="P603" s="137">
        <f>SUM(O605:O623)</f>
        <v>0</v>
      </c>
      <c r="Q603" s="133">
        <f>SUM(Q605:Q623)</f>
        <v>0</v>
      </c>
      <c r="R603" s="45"/>
      <c r="S603" s="56"/>
      <c r="T603" s="64"/>
    </row>
    <row r="604" spans="1:20" x14ac:dyDescent="0.25">
      <c r="A604" s="3"/>
      <c r="B604" s="257" t="s">
        <v>0</v>
      </c>
      <c r="C604" s="258" t="s">
        <v>1</v>
      </c>
      <c r="D604" s="258" t="s">
        <v>2</v>
      </c>
      <c r="E604" s="258" t="s">
        <v>28</v>
      </c>
      <c r="F604" s="258" t="s">
        <v>3</v>
      </c>
      <c r="G604" s="258" t="s">
        <v>4</v>
      </c>
      <c r="H604" s="258" t="s">
        <v>5</v>
      </c>
      <c r="I604" s="258" t="s">
        <v>6</v>
      </c>
      <c r="J604" s="258" t="s">
        <v>7</v>
      </c>
      <c r="K604" s="258" t="s">
        <v>8</v>
      </c>
      <c r="L604" s="258" t="s">
        <v>9</v>
      </c>
      <c r="M604" s="258" t="s">
        <v>10</v>
      </c>
      <c r="N604" s="258" t="s">
        <v>11</v>
      </c>
      <c r="O604" s="258" t="s">
        <v>12</v>
      </c>
      <c r="P604" s="259" t="s">
        <v>22</v>
      </c>
      <c r="Q604" s="134" t="s">
        <v>37</v>
      </c>
      <c r="R604" s="45"/>
      <c r="S604" s="56"/>
      <c r="T604" s="64"/>
    </row>
    <row r="605" spans="1:20" x14ac:dyDescent="0.25">
      <c r="A605" s="3"/>
      <c r="B605" s="123" t="s">
        <v>146</v>
      </c>
      <c r="C605" s="124"/>
      <c r="D605" s="124"/>
      <c r="E605" s="124"/>
      <c r="F605" s="124"/>
      <c r="G605" s="124"/>
      <c r="H605" s="124"/>
      <c r="I605" s="124"/>
      <c r="J605" s="124"/>
      <c r="K605" s="124"/>
      <c r="L605" s="124"/>
      <c r="M605" s="124"/>
      <c r="N605" s="124"/>
      <c r="O605" s="260">
        <f t="shared" si="8"/>
        <v>0</v>
      </c>
      <c r="P605" s="265"/>
      <c r="Q605" s="135"/>
      <c r="R605" s="45"/>
      <c r="S605" s="56"/>
      <c r="T605" s="64"/>
    </row>
    <row r="606" spans="1:20" x14ac:dyDescent="0.25">
      <c r="A606" s="3"/>
      <c r="B606" s="123" t="s">
        <v>146</v>
      </c>
      <c r="C606" s="124"/>
      <c r="D606" s="124"/>
      <c r="E606" s="124"/>
      <c r="F606" s="124"/>
      <c r="G606" s="124"/>
      <c r="H606" s="124"/>
      <c r="I606" s="124"/>
      <c r="J606" s="124"/>
      <c r="K606" s="124"/>
      <c r="L606" s="124"/>
      <c r="M606" s="124"/>
      <c r="N606" s="124"/>
      <c r="O606" s="260">
        <f t="shared" si="8"/>
        <v>0</v>
      </c>
      <c r="P606" s="265"/>
      <c r="Q606" s="135"/>
      <c r="R606" s="45"/>
      <c r="S606" s="56"/>
      <c r="T606" s="64"/>
    </row>
    <row r="607" spans="1:20" x14ac:dyDescent="0.25">
      <c r="A607" s="3"/>
      <c r="B607" s="123" t="s">
        <v>146</v>
      </c>
      <c r="C607" s="124"/>
      <c r="D607" s="124"/>
      <c r="E607" s="124"/>
      <c r="F607" s="124"/>
      <c r="G607" s="124"/>
      <c r="H607" s="124"/>
      <c r="I607" s="124"/>
      <c r="J607" s="124"/>
      <c r="K607" s="124"/>
      <c r="L607" s="124"/>
      <c r="M607" s="124"/>
      <c r="N607" s="124"/>
      <c r="O607" s="260">
        <f t="shared" si="8"/>
        <v>0</v>
      </c>
      <c r="P607" s="265"/>
      <c r="Q607" s="135"/>
      <c r="R607" s="45"/>
      <c r="S607" s="56"/>
      <c r="T607" s="64"/>
    </row>
    <row r="608" spans="1:20" x14ac:dyDescent="0.25">
      <c r="A608" s="3"/>
      <c r="B608" s="123" t="s">
        <v>146</v>
      </c>
      <c r="C608" s="124"/>
      <c r="D608" s="124"/>
      <c r="E608" s="124"/>
      <c r="F608" s="124"/>
      <c r="G608" s="124"/>
      <c r="H608" s="124"/>
      <c r="I608" s="124"/>
      <c r="J608" s="124"/>
      <c r="K608" s="124"/>
      <c r="L608" s="124"/>
      <c r="M608" s="124"/>
      <c r="N608" s="124"/>
      <c r="O608" s="260">
        <f t="shared" si="8"/>
        <v>0</v>
      </c>
      <c r="P608" s="265"/>
      <c r="Q608" s="135"/>
      <c r="R608" s="45"/>
      <c r="S608" s="56"/>
      <c r="T608" s="64"/>
    </row>
    <row r="609" spans="1:20" x14ac:dyDescent="0.25">
      <c r="A609" s="3"/>
      <c r="B609" s="123" t="s">
        <v>146</v>
      </c>
      <c r="C609" s="124"/>
      <c r="D609" s="124"/>
      <c r="E609" s="124"/>
      <c r="F609" s="124"/>
      <c r="G609" s="124"/>
      <c r="H609" s="124"/>
      <c r="I609" s="124"/>
      <c r="J609" s="124"/>
      <c r="K609" s="124"/>
      <c r="L609" s="124"/>
      <c r="M609" s="124"/>
      <c r="N609" s="124"/>
      <c r="O609" s="260">
        <f t="shared" si="8"/>
        <v>0</v>
      </c>
      <c r="P609" s="265"/>
      <c r="Q609" s="135"/>
      <c r="R609" s="45"/>
      <c r="S609" s="56"/>
      <c r="T609" s="64"/>
    </row>
    <row r="610" spans="1:20" x14ac:dyDescent="0.25">
      <c r="A610" s="3"/>
      <c r="B610" s="123" t="s">
        <v>146</v>
      </c>
      <c r="C610" s="124"/>
      <c r="D610" s="124"/>
      <c r="E610" s="124"/>
      <c r="F610" s="124"/>
      <c r="G610" s="124"/>
      <c r="H610" s="124"/>
      <c r="I610" s="124"/>
      <c r="J610" s="124"/>
      <c r="K610" s="124"/>
      <c r="L610" s="124"/>
      <c r="M610" s="124"/>
      <c r="N610" s="124"/>
      <c r="O610" s="260">
        <f t="shared" si="8"/>
        <v>0</v>
      </c>
      <c r="P610" s="265"/>
      <c r="Q610" s="135"/>
      <c r="R610" s="45"/>
      <c r="S610" s="56"/>
      <c r="T610" s="64"/>
    </row>
    <row r="611" spans="1:20" x14ac:dyDescent="0.25">
      <c r="A611" s="3"/>
      <c r="B611" s="123" t="s">
        <v>146</v>
      </c>
      <c r="C611" s="124"/>
      <c r="D611" s="124"/>
      <c r="E611" s="124"/>
      <c r="F611" s="124"/>
      <c r="G611" s="124"/>
      <c r="H611" s="124"/>
      <c r="I611" s="124"/>
      <c r="J611" s="124"/>
      <c r="K611" s="124"/>
      <c r="L611" s="124"/>
      <c r="M611" s="124"/>
      <c r="N611" s="124"/>
      <c r="O611" s="260">
        <f t="shared" si="8"/>
        <v>0</v>
      </c>
      <c r="P611" s="265"/>
      <c r="Q611" s="135"/>
      <c r="R611" s="45"/>
      <c r="S611" s="56"/>
      <c r="T611" s="64"/>
    </row>
    <row r="612" spans="1:20" x14ac:dyDescent="0.25">
      <c r="A612" s="3"/>
      <c r="B612" s="123" t="s">
        <v>146</v>
      </c>
      <c r="C612" s="124"/>
      <c r="D612" s="124"/>
      <c r="E612" s="124"/>
      <c r="F612" s="124"/>
      <c r="G612" s="124"/>
      <c r="H612" s="124"/>
      <c r="I612" s="124"/>
      <c r="J612" s="124"/>
      <c r="K612" s="124"/>
      <c r="L612" s="124"/>
      <c r="M612" s="124"/>
      <c r="N612" s="124"/>
      <c r="O612" s="260">
        <f t="shared" si="8"/>
        <v>0</v>
      </c>
      <c r="P612" s="265"/>
      <c r="Q612" s="135"/>
      <c r="R612" s="45"/>
      <c r="S612" s="56"/>
      <c r="T612" s="64"/>
    </row>
    <row r="613" spans="1:20" x14ac:dyDescent="0.25">
      <c r="A613" s="3"/>
      <c r="B613" s="123" t="s">
        <v>146</v>
      </c>
      <c r="C613" s="124"/>
      <c r="D613" s="124"/>
      <c r="E613" s="124"/>
      <c r="F613" s="124"/>
      <c r="G613" s="124"/>
      <c r="H613" s="124"/>
      <c r="I613" s="124"/>
      <c r="J613" s="124"/>
      <c r="K613" s="124"/>
      <c r="L613" s="124"/>
      <c r="M613" s="124"/>
      <c r="N613" s="124"/>
      <c r="O613" s="260">
        <f t="shared" si="8"/>
        <v>0</v>
      </c>
      <c r="P613" s="265"/>
      <c r="Q613" s="135"/>
      <c r="R613" s="45"/>
      <c r="S613" s="56"/>
      <c r="T613" s="64"/>
    </row>
    <row r="614" spans="1:20" x14ac:dyDescent="0.25">
      <c r="A614" s="3"/>
      <c r="B614" s="123" t="s">
        <v>146</v>
      </c>
      <c r="C614" s="124"/>
      <c r="D614" s="124"/>
      <c r="E614" s="124"/>
      <c r="F614" s="124"/>
      <c r="G614" s="124"/>
      <c r="H614" s="124"/>
      <c r="I614" s="124"/>
      <c r="J614" s="124"/>
      <c r="K614" s="124"/>
      <c r="L614" s="124"/>
      <c r="M614" s="124"/>
      <c r="N614" s="124"/>
      <c r="O614" s="260">
        <f t="shared" si="8"/>
        <v>0</v>
      </c>
      <c r="P614" s="265"/>
      <c r="Q614" s="135"/>
      <c r="R614" s="45"/>
      <c r="S614" s="56"/>
      <c r="T614" s="64"/>
    </row>
    <row r="615" spans="1:20" x14ac:dyDescent="0.25">
      <c r="A615" s="3"/>
      <c r="B615" s="123" t="s">
        <v>146</v>
      </c>
      <c r="C615" s="124"/>
      <c r="D615" s="124"/>
      <c r="E615" s="124"/>
      <c r="F615" s="124"/>
      <c r="G615" s="124"/>
      <c r="H615" s="124"/>
      <c r="I615" s="124"/>
      <c r="J615" s="124"/>
      <c r="K615" s="124"/>
      <c r="L615" s="124"/>
      <c r="M615" s="124"/>
      <c r="N615" s="124"/>
      <c r="O615" s="260">
        <f t="shared" si="8"/>
        <v>0</v>
      </c>
      <c r="P615" s="265"/>
      <c r="Q615" s="135"/>
      <c r="R615" s="45"/>
      <c r="S615" s="56"/>
      <c r="T615" s="64"/>
    </row>
    <row r="616" spans="1:20" x14ac:dyDescent="0.25">
      <c r="A616" s="3"/>
      <c r="B616" s="123" t="s">
        <v>146</v>
      </c>
      <c r="C616" s="124"/>
      <c r="D616" s="124"/>
      <c r="E616" s="124"/>
      <c r="F616" s="124"/>
      <c r="G616" s="124"/>
      <c r="H616" s="124"/>
      <c r="I616" s="124"/>
      <c r="J616" s="124"/>
      <c r="K616" s="124"/>
      <c r="L616" s="124"/>
      <c r="M616" s="124"/>
      <c r="N616" s="124"/>
      <c r="O616" s="260">
        <f t="shared" si="8"/>
        <v>0</v>
      </c>
      <c r="P616" s="265"/>
      <c r="Q616" s="135"/>
      <c r="R616" s="45"/>
      <c r="S616" s="56"/>
      <c r="T616" s="64"/>
    </row>
    <row r="617" spans="1:20" x14ac:dyDescent="0.25">
      <c r="A617" s="3"/>
      <c r="B617" s="123" t="s">
        <v>146</v>
      </c>
      <c r="C617" s="124"/>
      <c r="D617" s="124"/>
      <c r="E617" s="124"/>
      <c r="F617" s="124"/>
      <c r="G617" s="124"/>
      <c r="H617" s="124"/>
      <c r="I617" s="124"/>
      <c r="J617" s="124"/>
      <c r="K617" s="124"/>
      <c r="L617" s="124"/>
      <c r="M617" s="124"/>
      <c r="N617" s="124"/>
      <c r="O617" s="260">
        <f t="shared" si="8"/>
        <v>0</v>
      </c>
      <c r="P617" s="265"/>
      <c r="Q617" s="135"/>
      <c r="R617" s="45"/>
      <c r="S617" s="56"/>
      <c r="T617" s="64"/>
    </row>
    <row r="618" spans="1:20" x14ac:dyDescent="0.25">
      <c r="A618" s="3"/>
      <c r="B618" s="123" t="s">
        <v>146</v>
      </c>
      <c r="C618" s="124"/>
      <c r="D618" s="124"/>
      <c r="E618" s="124"/>
      <c r="F618" s="124"/>
      <c r="G618" s="124"/>
      <c r="H618" s="124"/>
      <c r="I618" s="124"/>
      <c r="J618" s="124"/>
      <c r="K618" s="124"/>
      <c r="L618" s="124"/>
      <c r="M618" s="124"/>
      <c r="N618" s="124"/>
      <c r="O618" s="260">
        <f t="shared" si="8"/>
        <v>0</v>
      </c>
      <c r="P618" s="265"/>
      <c r="Q618" s="135"/>
      <c r="R618" s="45"/>
      <c r="S618" s="56"/>
      <c r="T618" s="64"/>
    </row>
    <row r="619" spans="1:20" x14ac:dyDescent="0.25">
      <c r="A619" s="3"/>
      <c r="B619" s="123" t="s">
        <v>146</v>
      </c>
      <c r="C619" s="124"/>
      <c r="D619" s="124"/>
      <c r="E619" s="124"/>
      <c r="F619" s="124"/>
      <c r="G619" s="124"/>
      <c r="H619" s="124"/>
      <c r="I619" s="124"/>
      <c r="J619" s="124"/>
      <c r="K619" s="124"/>
      <c r="L619" s="124"/>
      <c r="M619" s="124"/>
      <c r="N619" s="124"/>
      <c r="O619" s="260">
        <f t="shared" si="8"/>
        <v>0</v>
      </c>
      <c r="P619" s="265"/>
      <c r="Q619" s="135"/>
      <c r="R619" s="45"/>
      <c r="S619" s="56"/>
      <c r="T619" s="64"/>
    </row>
    <row r="620" spans="1:20" x14ac:dyDescent="0.25">
      <c r="A620" s="3"/>
      <c r="B620" s="123" t="s">
        <v>146</v>
      </c>
      <c r="C620" s="124"/>
      <c r="D620" s="124"/>
      <c r="E620" s="124"/>
      <c r="F620" s="124"/>
      <c r="G620" s="124"/>
      <c r="H620" s="124"/>
      <c r="I620" s="124"/>
      <c r="J620" s="124"/>
      <c r="K620" s="124"/>
      <c r="L620" s="124"/>
      <c r="M620" s="124"/>
      <c r="N620" s="124"/>
      <c r="O620" s="260">
        <f t="shared" si="8"/>
        <v>0</v>
      </c>
      <c r="P620" s="265"/>
      <c r="Q620" s="135"/>
      <c r="R620" s="45"/>
      <c r="S620" s="56"/>
      <c r="T620" s="64"/>
    </row>
    <row r="621" spans="1:20" x14ac:dyDescent="0.25">
      <c r="A621" s="3"/>
      <c r="B621" s="123" t="s">
        <v>146</v>
      </c>
      <c r="C621" s="124"/>
      <c r="D621" s="124"/>
      <c r="E621" s="124"/>
      <c r="F621" s="124"/>
      <c r="G621" s="124"/>
      <c r="H621" s="124"/>
      <c r="I621" s="124"/>
      <c r="J621" s="124"/>
      <c r="K621" s="124"/>
      <c r="L621" s="124"/>
      <c r="M621" s="124"/>
      <c r="N621" s="124"/>
      <c r="O621" s="260">
        <f t="shared" si="8"/>
        <v>0</v>
      </c>
      <c r="P621" s="265"/>
      <c r="Q621" s="135"/>
      <c r="R621" s="45"/>
      <c r="S621" s="56"/>
      <c r="T621" s="64"/>
    </row>
    <row r="622" spans="1:20" x14ac:dyDescent="0.25">
      <c r="A622" s="3"/>
      <c r="B622" s="123" t="s">
        <v>146</v>
      </c>
      <c r="C622" s="125" t="s">
        <v>37</v>
      </c>
      <c r="D622" s="124"/>
      <c r="E622" s="124"/>
      <c r="F622" s="124"/>
      <c r="G622" s="124"/>
      <c r="H622" s="124"/>
      <c r="I622" s="124"/>
      <c r="J622" s="124"/>
      <c r="K622" s="124"/>
      <c r="L622" s="124"/>
      <c r="M622" s="124"/>
      <c r="N622" s="124"/>
      <c r="O622" s="260">
        <f t="shared" si="8"/>
        <v>0</v>
      </c>
      <c r="P622" s="265"/>
      <c r="Q622" s="135"/>
      <c r="R622" s="45"/>
      <c r="S622" s="56"/>
      <c r="T622" s="64"/>
    </row>
    <row r="623" spans="1:20" x14ac:dyDescent="0.25">
      <c r="A623" s="3"/>
      <c r="B623" s="123" t="s">
        <v>146</v>
      </c>
      <c r="C623" s="126"/>
      <c r="D623" s="124"/>
      <c r="E623" s="124"/>
      <c r="F623" s="124"/>
      <c r="G623" s="124"/>
      <c r="H623" s="124"/>
      <c r="I623" s="124"/>
      <c r="J623" s="124"/>
      <c r="K623" s="124"/>
      <c r="L623" s="124"/>
      <c r="M623" s="124"/>
      <c r="N623" s="124"/>
      <c r="O623" s="260">
        <f t="shared" si="8"/>
        <v>0</v>
      </c>
      <c r="P623" s="265"/>
      <c r="Q623" s="135"/>
      <c r="R623" s="45"/>
      <c r="S623" s="56"/>
      <c r="T623" s="64"/>
    </row>
    <row r="624" spans="1:20" x14ac:dyDescent="0.25">
      <c r="A624" s="3"/>
      <c r="B624" s="408" t="s">
        <v>147</v>
      </c>
      <c r="C624" s="408"/>
      <c r="D624" s="408"/>
      <c r="E624" s="408"/>
      <c r="F624" s="408"/>
      <c r="G624" s="408"/>
      <c r="H624" s="408"/>
      <c r="I624" s="408"/>
      <c r="J624" s="408"/>
      <c r="K624" s="408"/>
      <c r="L624" s="408"/>
      <c r="M624" s="408"/>
      <c r="N624" s="408"/>
      <c r="O624" s="408"/>
      <c r="P624" s="137">
        <f>SUM(O626:O644)</f>
        <v>0</v>
      </c>
      <c r="Q624" s="133">
        <f>SUM(Q626:Q644)</f>
        <v>0</v>
      </c>
      <c r="R624" s="45"/>
      <c r="S624" s="56"/>
      <c r="T624" s="64"/>
    </row>
    <row r="625" spans="1:20" x14ac:dyDescent="0.25">
      <c r="A625" s="3"/>
      <c r="B625" s="257" t="s">
        <v>0</v>
      </c>
      <c r="C625" s="258" t="s">
        <v>1</v>
      </c>
      <c r="D625" s="258" t="s">
        <v>2</v>
      </c>
      <c r="E625" s="258" t="s">
        <v>28</v>
      </c>
      <c r="F625" s="258" t="s">
        <v>3</v>
      </c>
      <c r="G625" s="258" t="s">
        <v>4</v>
      </c>
      <c r="H625" s="258" t="s">
        <v>5</v>
      </c>
      <c r="I625" s="258" t="s">
        <v>6</v>
      </c>
      <c r="J625" s="258" t="s">
        <v>7</v>
      </c>
      <c r="K625" s="258" t="s">
        <v>8</v>
      </c>
      <c r="L625" s="258" t="s">
        <v>9</v>
      </c>
      <c r="M625" s="258" t="s">
        <v>10</v>
      </c>
      <c r="N625" s="258" t="s">
        <v>11</v>
      </c>
      <c r="O625" s="258" t="s">
        <v>12</v>
      </c>
      <c r="P625" s="259" t="s">
        <v>22</v>
      </c>
      <c r="Q625" s="134" t="s">
        <v>37</v>
      </c>
      <c r="R625" s="45"/>
      <c r="S625" s="56"/>
      <c r="T625" s="64"/>
    </row>
    <row r="626" spans="1:20" x14ac:dyDescent="0.25">
      <c r="A626" s="3"/>
      <c r="B626" s="123" t="s">
        <v>147</v>
      </c>
      <c r="C626" s="124"/>
      <c r="D626" s="124"/>
      <c r="E626" s="124"/>
      <c r="F626" s="124"/>
      <c r="G626" s="124"/>
      <c r="H626" s="124"/>
      <c r="I626" s="124"/>
      <c r="J626" s="124"/>
      <c r="K626" s="124"/>
      <c r="L626" s="124"/>
      <c r="M626" s="124"/>
      <c r="N626" s="124"/>
      <c r="O626" s="260">
        <f t="shared" si="8"/>
        <v>0</v>
      </c>
      <c r="P626" s="265"/>
      <c r="Q626" s="135"/>
      <c r="R626" s="45"/>
      <c r="S626" s="56"/>
      <c r="T626" s="64"/>
    </row>
    <row r="627" spans="1:20" x14ac:dyDescent="0.25">
      <c r="A627" s="3"/>
      <c r="B627" s="123" t="s">
        <v>147</v>
      </c>
      <c r="C627" s="124"/>
      <c r="D627" s="124"/>
      <c r="E627" s="124"/>
      <c r="F627" s="124"/>
      <c r="G627" s="124"/>
      <c r="H627" s="124"/>
      <c r="I627" s="124"/>
      <c r="J627" s="124"/>
      <c r="K627" s="124"/>
      <c r="L627" s="124"/>
      <c r="M627" s="124"/>
      <c r="N627" s="124"/>
      <c r="O627" s="260">
        <f t="shared" si="8"/>
        <v>0</v>
      </c>
      <c r="P627" s="265"/>
      <c r="Q627" s="135"/>
      <c r="R627" s="45"/>
      <c r="S627" s="56"/>
      <c r="T627" s="64"/>
    </row>
    <row r="628" spans="1:20" x14ac:dyDescent="0.25">
      <c r="A628" s="3"/>
      <c r="B628" s="123" t="s">
        <v>147</v>
      </c>
      <c r="C628" s="124"/>
      <c r="D628" s="124"/>
      <c r="E628" s="124"/>
      <c r="F628" s="124"/>
      <c r="G628" s="124"/>
      <c r="H628" s="124"/>
      <c r="I628" s="124"/>
      <c r="J628" s="124"/>
      <c r="K628" s="124"/>
      <c r="L628" s="124"/>
      <c r="M628" s="124"/>
      <c r="N628" s="124"/>
      <c r="O628" s="260">
        <f t="shared" si="8"/>
        <v>0</v>
      </c>
      <c r="P628" s="265"/>
      <c r="Q628" s="135"/>
      <c r="R628" s="45"/>
      <c r="S628" s="56"/>
      <c r="T628" s="64"/>
    </row>
    <row r="629" spans="1:20" x14ac:dyDescent="0.25">
      <c r="A629" s="3"/>
      <c r="B629" s="123" t="s">
        <v>147</v>
      </c>
      <c r="C629" s="124"/>
      <c r="D629" s="124"/>
      <c r="E629" s="124"/>
      <c r="F629" s="124"/>
      <c r="G629" s="124"/>
      <c r="H629" s="124"/>
      <c r="I629" s="124"/>
      <c r="J629" s="124"/>
      <c r="K629" s="124"/>
      <c r="L629" s="124"/>
      <c r="M629" s="124"/>
      <c r="N629" s="124"/>
      <c r="O629" s="260">
        <f t="shared" si="8"/>
        <v>0</v>
      </c>
      <c r="P629" s="265"/>
      <c r="Q629" s="135"/>
      <c r="R629" s="45"/>
      <c r="S629" s="56"/>
      <c r="T629" s="64"/>
    </row>
    <row r="630" spans="1:20" x14ac:dyDescent="0.25">
      <c r="A630" s="3"/>
      <c r="B630" s="123" t="s">
        <v>147</v>
      </c>
      <c r="C630" s="124"/>
      <c r="D630" s="124"/>
      <c r="E630" s="124"/>
      <c r="F630" s="124"/>
      <c r="G630" s="124"/>
      <c r="H630" s="124"/>
      <c r="I630" s="124"/>
      <c r="J630" s="124"/>
      <c r="K630" s="124"/>
      <c r="L630" s="124"/>
      <c r="M630" s="124"/>
      <c r="N630" s="124"/>
      <c r="O630" s="260">
        <f t="shared" si="8"/>
        <v>0</v>
      </c>
      <c r="P630" s="265"/>
      <c r="Q630" s="135"/>
      <c r="R630" s="45"/>
      <c r="S630" s="56"/>
      <c r="T630" s="64"/>
    </row>
    <row r="631" spans="1:20" x14ac:dyDescent="0.25">
      <c r="A631" s="3"/>
      <c r="B631" s="123" t="s">
        <v>147</v>
      </c>
      <c r="C631" s="124"/>
      <c r="D631" s="124"/>
      <c r="E631" s="124"/>
      <c r="F631" s="124"/>
      <c r="G631" s="124"/>
      <c r="H631" s="124"/>
      <c r="I631" s="124"/>
      <c r="J631" s="124"/>
      <c r="K631" s="124"/>
      <c r="L631" s="124"/>
      <c r="M631" s="124"/>
      <c r="N631" s="124"/>
      <c r="O631" s="260">
        <f t="shared" si="8"/>
        <v>0</v>
      </c>
      <c r="P631" s="265"/>
      <c r="Q631" s="135"/>
      <c r="R631" s="45"/>
      <c r="S631" s="56"/>
      <c r="T631" s="64"/>
    </row>
    <row r="632" spans="1:20" x14ac:dyDescent="0.25">
      <c r="A632" s="3"/>
      <c r="B632" s="123" t="s">
        <v>147</v>
      </c>
      <c r="C632" s="124"/>
      <c r="D632" s="124"/>
      <c r="E632" s="124"/>
      <c r="F632" s="124"/>
      <c r="G632" s="124"/>
      <c r="H632" s="124"/>
      <c r="I632" s="124"/>
      <c r="J632" s="124"/>
      <c r="K632" s="124"/>
      <c r="L632" s="124"/>
      <c r="M632" s="124"/>
      <c r="N632" s="124"/>
      <c r="O632" s="260">
        <f t="shared" si="8"/>
        <v>0</v>
      </c>
      <c r="P632" s="265"/>
      <c r="Q632" s="135"/>
      <c r="R632" s="45"/>
      <c r="S632" s="56"/>
      <c r="T632" s="64"/>
    </row>
    <row r="633" spans="1:20" x14ac:dyDescent="0.25">
      <c r="A633" s="3"/>
      <c r="B633" s="123" t="s">
        <v>147</v>
      </c>
      <c r="C633" s="124"/>
      <c r="D633" s="124"/>
      <c r="E633" s="124"/>
      <c r="F633" s="124"/>
      <c r="G633" s="124"/>
      <c r="H633" s="124"/>
      <c r="I633" s="124"/>
      <c r="J633" s="124"/>
      <c r="K633" s="124"/>
      <c r="L633" s="124"/>
      <c r="M633" s="124"/>
      <c r="N633" s="124"/>
      <c r="O633" s="260">
        <f t="shared" si="8"/>
        <v>0</v>
      </c>
      <c r="P633" s="265"/>
      <c r="Q633" s="135"/>
      <c r="R633" s="45"/>
      <c r="S633" s="56"/>
      <c r="T633" s="64"/>
    </row>
    <row r="634" spans="1:20" x14ac:dyDescent="0.25">
      <c r="A634" s="3"/>
      <c r="B634" s="123" t="s">
        <v>147</v>
      </c>
      <c r="C634" s="124"/>
      <c r="D634" s="124"/>
      <c r="E634" s="124"/>
      <c r="F634" s="124"/>
      <c r="G634" s="124"/>
      <c r="H634" s="124"/>
      <c r="I634" s="124"/>
      <c r="J634" s="124"/>
      <c r="K634" s="124"/>
      <c r="L634" s="124"/>
      <c r="M634" s="124"/>
      <c r="N634" s="124"/>
      <c r="O634" s="260">
        <f t="shared" si="8"/>
        <v>0</v>
      </c>
      <c r="P634" s="265"/>
      <c r="Q634" s="135"/>
      <c r="R634" s="45"/>
      <c r="S634" s="56"/>
      <c r="T634" s="64"/>
    </row>
    <row r="635" spans="1:20" x14ac:dyDescent="0.25">
      <c r="A635" s="3"/>
      <c r="B635" s="123" t="s">
        <v>147</v>
      </c>
      <c r="C635" s="124"/>
      <c r="D635" s="124"/>
      <c r="E635" s="124"/>
      <c r="F635" s="124"/>
      <c r="G635" s="124"/>
      <c r="H635" s="124"/>
      <c r="I635" s="124"/>
      <c r="J635" s="124"/>
      <c r="K635" s="124"/>
      <c r="L635" s="124"/>
      <c r="M635" s="124"/>
      <c r="N635" s="124"/>
      <c r="O635" s="260">
        <f t="shared" si="8"/>
        <v>0</v>
      </c>
      <c r="P635" s="265"/>
      <c r="Q635" s="135"/>
      <c r="R635" s="45"/>
      <c r="S635" s="56"/>
      <c r="T635" s="64"/>
    </row>
    <row r="636" spans="1:20" x14ac:dyDescent="0.25">
      <c r="A636" s="3"/>
      <c r="B636" s="123" t="s">
        <v>147</v>
      </c>
      <c r="C636" s="124"/>
      <c r="D636" s="124"/>
      <c r="E636" s="124"/>
      <c r="F636" s="124"/>
      <c r="G636" s="124"/>
      <c r="H636" s="124"/>
      <c r="I636" s="124"/>
      <c r="J636" s="124"/>
      <c r="K636" s="124"/>
      <c r="L636" s="124"/>
      <c r="M636" s="124"/>
      <c r="N636" s="124"/>
      <c r="O636" s="260">
        <f t="shared" si="8"/>
        <v>0</v>
      </c>
      <c r="P636" s="265"/>
      <c r="Q636" s="135"/>
      <c r="R636" s="45"/>
      <c r="S636" s="56"/>
      <c r="T636" s="64"/>
    </row>
    <row r="637" spans="1:20" x14ac:dyDescent="0.25">
      <c r="A637" s="3"/>
      <c r="B637" s="123" t="s">
        <v>147</v>
      </c>
      <c r="C637" s="124"/>
      <c r="D637" s="124"/>
      <c r="E637" s="124"/>
      <c r="F637" s="124"/>
      <c r="G637" s="124"/>
      <c r="H637" s="124"/>
      <c r="I637" s="124"/>
      <c r="J637" s="124"/>
      <c r="K637" s="124"/>
      <c r="L637" s="124"/>
      <c r="M637" s="124"/>
      <c r="N637" s="124"/>
      <c r="O637" s="260">
        <f t="shared" si="8"/>
        <v>0</v>
      </c>
      <c r="P637" s="265"/>
      <c r="Q637" s="135"/>
      <c r="R637" s="45"/>
      <c r="S637" s="56"/>
      <c r="T637" s="64"/>
    </row>
    <row r="638" spans="1:20" x14ac:dyDescent="0.25">
      <c r="A638" s="3"/>
      <c r="B638" s="123" t="s">
        <v>147</v>
      </c>
      <c r="C638" s="124"/>
      <c r="D638" s="124"/>
      <c r="E638" s="124"/>
      <c r="F638" s="124"/>
      <c r="G638" s="124"/>
      <c r="H638" s="124"/>
      <c r="I638" s="124"/>
      <c r="J638" s="124"/>
      <c r="K638" s="124"/>
      <c r="L638" s="124"/>
      <c r="M638" s="124"/>
      <c r="N638" s="124"/>
      <c r="O638" s="260">
        <f t="shared" si="8"/>
        <v>0</v>
      </c>
      <c r="P638" s="265"/>
      <c r="Q638" s="135"/>
      <c r="R638" s="45"/>
      <c r="S638" s="56"/>
      <c r="T638" s="64"/>
    </row>
    <row r="639" spans="1:20" x14ac:dyDescent="0.25">
      <c r="A639" s="3"/>
      <c r="B639" s="123" t="s">
        <v>147</v>
      </c>
      <c r="C639" s="124"/>
      <c r="D639" s="124"/>
      <c r="E639" s="124"/>
      <c r="F639" s="124"/>
      <c r="G639" s="124"/>
      <c r="H639" s="124"/>
      <c r="I639" s="124"/>
      <c r="J639" s="124"/>
      <c r="K639" s="124"/>
      <c r="L639" s="124"/>
      <c r="M639" s="124"/>
      <c r="N639" s="124"/>
      <c r="O639" s="260">
        <f t="shared" si="8"/>
        <v>0</v>
      </c>
      <c r="P639" s="265"/>
      <c r="Q639" s="135"/>
      <c r="R639" s="45"/>
      <c r="S639" s="56"/>
      <c r="T639" s="64"/>
    </row>
    <row r="640" spans="1:20" x14ac:dyDescent="0.25">
      <c r="A640" s="3"/>
      <c r="B640" s="123" t="s">
        <v>147</v>
      </c>
      <c r="C640" s="124"/>
      <c r="D640" s="124"/>
      <c r="E640" s="124"/>
      <c r="F640" s="124"/>
      <c r="G640" s="124"/>
      <c r="H640" s="124"/>
      <c r="I640" s="124"/>
      <c r="J640" s="124"/>
      <c r="K640" s="124"/>
      <c r="L640" s="124"/>
      <c r="M640" s="124"/>
      <c r="N640" s="124"/>
      <c r="O640" s="260">
        <f t="shared" si="8"/>
        <v>0</v>
      </c>
      <c r="P640" s="265"/>
      <c r="Q640" s="135"/>
      <c r="R640" s="45"/>
      <c r="S640" s="56"/>
      <c r="T640" s="64"/>
    </row>
    <row r="641" spans="1:20" x14ac:dyDescent="0.25">
      <c r="A641" s="3"/>
      <c r="B641" s="123" t="s">
        <v>147</v>
      </c>
      <c r="C641" s="124"/>
      <c r="D641" s="124"/>
      <c r="E641" s="124"/>
      <c r="F641" s="124"/>
      <c r="G641" s="124"/>
      <c r="H641" s="124"/>
      <c r="I641" s="124"/>
      <c r="J641" s="124"/>
      <c r="K641" s="124"/>
      <c r="L641" s="124"/>
      <c r="M641" s="124"/>
      <c r="N641" s="124"/>
      <c r="O641" s="260">
        <f t="shared" si="8"/>
        <v>0</v>
      </c>
      <c r="P641" s="265"/>
      <c r="Q641" s="135"/>
      <c r="R641" s="45"/>
      <c r="S641" s="56"/>
      <c r="T641" s="64"/>
    </row>
    <row r="642" spans="1:20" x14ac:dyDescent="0.25">
      <c r="A642" s="3"/>
      <c r="B642" s="123" t="s">
        <v>147</v>
      </c>
      <c r="C642" s="124"/>
      <c r="D642" s="124"/>
      <c r="E642" s="124"/>
      <c r="F642" s="124"/>
      <c r="G642" s="124"/>
      <c r="H642" s="124"/>
      <c r="I642" s="124"/>
      <c r="J642" s="124"/>
      <c r="K642" s="124"/>
      <c r="L642" s="124"/>
      <c r="M642" s="124"/>
      <c r="N642" s="124"/>
      <c r="O642" s="260">
        <f t="shared" si="8"/>
        <v>0</v>
      </c>
      <c r="P642" s="265"/>
      <c r="Q642" s="135"/>
      <c r="R642" s="45"/>
      <c r="S642" s="56"/>
      <c r="T642" s="64"/>
    </row>
    <row r="643" spans="1:20" x14ac:dyDescent="0.25">
      <c r="A643" s="3"/>
      <c r="B643" s="123" t="s">
        <v>147</v>
      </c>
      <c r="C643" s="125" t="s">
        <v>37</v>
      </c>
      <c r="D643" s="124"/>
      <c r="E643" s="124"/>
      <c r="F643" s="124"/>
      <c r="G643" s="124"/>
      <c r="H643" s="124"/>
      <c r="I643" s="124"/>
      <c r="J643" s="124"/>
      <c r="K643" s="124"/>
      <c r="L643" s="124"/>
      <c r="M643" s="124"/>
      <c r="N643" s="124"/>
      <c r="O643" s="260">
        <f t="shared" si="8"/>
        <v>0</v>
      </c>
      <c r="P643" s="265"/>
      <c r="Q643" s="135"/>
      <c r="R643" s="45"/>
      <c r="S643" s="56"/>
      <c r="T643" s="64"/>
    </row>
    <row r="644" spans="1:20" x14ac:dyDescent="0.25">
      <c r="A644" s="3"/>
      <c r="B644" s="123" t="s">
        <v>147</v>
      </c>
      <c r="C644" s="126"/>
      <c r="D644" s="124"/>
      <c r="E644" s="124"/>
      <c r="F644" s="124"/>
      <c r="G644" s="124"/>
      <c r="H644" s="124"/>
      <c r="I644" s="124"/>
      <c r="J644" s="124"/>
      <c r="K644" s="124"/>
      <c r="L644" s="124"/>
      <c r="M644" s="124"/>
      <c r="N644" s="124"/>
      <c r="O644" s="260">
        <f t="shared" si="8"/>
        <v>0</v>
      </c>
      <c r="P644" s="265"/>
      <c r="Q644" s="135"/>
      <c r="R644" s="45"/>
      <c r="S644" s="56"/>
      <c r="T644" s="64"/>
    </row>
    <row r="645" spans="1:20" x14ac:dyDescent="0.25">
      <c r="A645" s="3"/>
      <c r="B645" s="408" t="s">
        <v>148</v>
      </c>
      <c r="C645" s="408"/>
      <c r="D645" s="408"/>
      <c r="E645" s="408"/>
      <c r="F645" s="408"/>
      <c r="G645" s="408"/>
      <c r="H645" s="408"/>
      <c r="I645" s="408"/>
      <c r="J645" s="408"/>
      <c r="K645" s="408"/>
      <c r="L645" s="408"/>
      <c r="M645" s="408"/>
      <c r="N645" s="408"/>
      <c r="O645" s="408"/>
      <c r="P645" s="137">
        <f>SUM(O647:O665)</f>
        <v>0</v>
      </c>
      <c r="Q645" s="133">
        <f>SUM(Q647:Q665)</f>
        <v>0</v>
      </c>
      <c r="R645" s="45"/>
      <c r="S645" s="56"/>
      <c r="T645" s="64"/>
    </row>
    <row r="646" spans="1:20" x14ac:dyDescent="0.25">
      <c r="A646" s="3"/>
      <c r="B646" s="257" t="s">
        <v>0</v>
      </c>
      <c r="C646" s="258" t="s">
        <v>1</v>
      </c>
      <c r="D646" s="258" t="s">
        <v>2</v>
      </c>
      <c r="E646" s="258" t="s">
        <v>28</v>
      </c>
      <c r="F646" s="258" t="s">
        <v>3</v>
      </c>
      <c r="G646" s="258" t="s">
        <v>4</v>
      </c>
      <c r="H646" s="258" t="s">
        <v>5</v>
      </c>
      <c r="I646" s="258" t="s">
        <v>6</v>
      </c>
      <c r="J646" s="258" t="s">
        <v>7</v>
      </c>
      <c r="K646" s="258" t="s">
        <v>8</v>
      </c>
      <c r="L646" s="258" t="s">
        <v>9</v>
      </c>
      <c r="M646" s="258" t="s">
        <v>10</v>
      </c>
      <c r="N646" s="258" t="s">
        <v>11</v>
      </c>
      <c r="O646" s="258" t="s">
        <v>12</v>
      </c>
      <c r="P646" s="259" t="s">
        <v>22</v>
      </c>
      <c r="Q646" s="134" t="s">
        <v>37</v>
      </c>
      <c r="R646" s="45"/>
      <c r="S646" s="56"/>
      <c r="T646" s="64"/>
    </row>
    <row r="647" spans="1:20" x14ac:dyDescent="0.25">
      <c r="A647" s="3"/>
      <c r="B647" s="123" t="s">
        <v>148</v>
      </c>
      <c r="C647" s="124"/>
      <c r="D647" s="124"/>
      <c r="E647" s="128"/>
      <c r="F647" s="124"/>
      <c r="G647" s="124"/>
      <c r="H647" s="124"/>
      <c r="I647" s="124"/>
      <c r="J647" s="124"/>
      <c r="K647" s="124"/>
      <c r="L647" s="124"/>
      <c r="M647" s="124"/>
      <c r="N647" s="124"/>
      <c r="O647" s="260">
        <f t="shared" si="8"/>
        <v>0</v>
      </c>
      <c r="P647" s="265"/>
      <c r="Q647" s="135"/>
      <c r="R647" s="45"/>
      <c r="S647" s="56"/>
      <c r="T647" s="64"/>
    </row>
    <row r="648" spans="1:20" x14ac:dyDescent="0.25">
      <c r="A648" s="3"/>
      <c r="B648" s="123" t="s">
        <v>148</v>
      </c>
      <c r="C648" s="124"/>
      <c r="D648" s="124"/>
      <c r="E648" s="124"/>
      <c r="F648" s="124"/>
      <c r="G648" s="124"/>
      <c r="H648" s="124"/>
      <c r="I648" s="124"/>
      <c r="J648" s="124"/>
      <c r="K648" s="124"/>
      <c r="L648" s="124"/>
      <c r="M648" s="124"/>
      <c r="N648" s="124"/>
      <c r="O648" s="260">
        <f t="shared" si="8"/>
        <v>0</v>
      </c>
      <c r="P648" s="265"/>
      <c r="Q648" s="135"/>
      <c r="R648" s="45"/>
      <c r="S648" s="56"/>
      <c r="T648" s="64"/>
    </row>
    <row r="649" spans="1:20" x14ac:dyDescent="0.25">
      <c r="A649" s="3"/>
      <c r="B649" s="123" t="s">
        <v>148</v>
      </c>
      <c r="C649" s="124"/>
      <c r="D649" s="124"/>
      <c r="E649" s="124"/>
      <c r="F649" s="124"/>
      <c r="G649" s="124"/>
      <c r="H649" s="124"/>
      <c r="I649" s="124"/>
      <c r="J649" s="124"/>
      <c r="K649" s="124"/>
      <c r="L649" s="124"/>
      <c r="M649" s="124"/>
      <c r="N649" s="124"/>
      <c r="O649" s="260">
        <f t="shared" si="8"/>
        <v>0</v>
      </c>
      <c r="P649" s="265"/>
      <c r="Q649" s="135"/>
      <c r="R649" s="45"/>
      <c r="S649" s="56"/>
      <c r="T649" s="64"/>
    </row>
    <row r="650" spans="1:20" x14ac:dyDescent="0.25">
      <c r="A650" s="3"/>
      <c r="B650" s="123" t="s">
        <v>148</v>
      </c>
      <c r="C650" s="124"/>
      <c r="D650" s="124"/>
      <c r="E650" s="124"/>
      <c r="F650" s="124"/>
      <c r="G650" s="124"/>
      <c r="H650" s="124"/>
      <c r="I650" s="124"/>
      <c r="J650" s="124"/>
      <c r="K650" s="124"/>
      <c r="L650" s="124"/>
      <c r="M650" s="124"/>
      <c r="N650" s="124"/>
      <c r="O650" s="260">
        <f t="shared" si="8"/>
        <v>0</v>
      </c>
      <c r="P650" s="265"/>
      <c r="Q650" s="135"/>
      <c r="R650" s="45"/>
      <c r="S650" s="56"/>
      <c r="T650" s="64"/>
    </row>
    <row r="651" spans="1:20" x14ac:dyDescent="0.25">
      <c r="A651" s="3"/>
      <c r="B651" s="123" t="s">
        <v>148</v>
      </c>
      <c r="C651" s="124"/>
      <c r="D651" s="124"/>
      <c r="E651" s="124"/>
      <c r="F651" s="124"/>
      <c r="G651" s="124"/>
      <c r="H651" s="124"/>
      <c r="I651" s="124"/>
      <c r="J651" s="124"/>
      <c r="K651" s="124"/>
      <c r="L651" s="124"/>
      <c r="M651" s="124"/>
      <c r="N651" s="124"/>
      <c r="O651" s="260">
        <f t="shared" si="8"/>
        <v>0</v>
      </c>
      <c r="P651" s="265"/>
      <c r="Q651" s="135"/>
      <c r="R651" s="45"/>
      <c r="S651" s="56"/>
      <c r="T651" s="64"/>
    </row>
    <row r="652" spans="1:20" x14ac:dyDescent="0.25">
      <c r="A652" s="3"/>
      <c r="B652" s="123" t="s">
        <v>148</v>
      </c>
      <c r="C652" s="124"/>
      <c r="D652" s="124"/>
      <c r="E652" s="124"/>
      <c r="F652" s="124"/>
      <c r="G652" s="124"/>
      <c r="H652" s="124"/>
      <c r="I652" s="124"/>
      <c r="J652" s="124"/>
      <c r="K652" s="124"/>
      <c r="L652" s="124"/>
      <c r="M652" s="124"/>
      <c r="N652" s="124"/>
      <c r="O652" s="260">
        <f t="shared" ref="O652:O720" si="10">SUM(F652:N652)</f>
        <v>0</v>
      </c>
      <c r="P652" s="265"/>
      <c r="Q652" s="135"/>
      <c r="R652" s="45"/>
      <c r="S652" s="56"/>
      <c r="T652" s="64"/>
    </row>
    <row r="653" spans="1:20" x14ac:dyDescent="0.25">
      <c r="A653" s="3"/>
      <c r="B653" s="123" t="s">
        <v>148</v>
      </c>
      <c r="C653" s="124"/>
      <c r="D653" s="124"/>
      <c r="E653" s="124"/>
      <c r="F653" s="124"/>
      <c r="G653" s="124"/>
      <c r="H653" s="124"/>
      <c r="I653" s="124"/>
      <c r="J653" s="124"/>
      <c r="K653" s="124"/>
      <c r="L653" s="124"/>
      <c r="M653" s="124"/>
      <c r="N653" s="124"/>
      <c r="O653" s="260">
        <f t="shared" si="10"/>
        <v>0</v>
      </c>
      <c r="P653" s="265"/>
      <c r="Q653" s="135"/>
      <c r="R653" s="45"/>
      <c r="S653" s="56"/>
      <c r="T653" s="64"/>
    </row>
    <row r="654" spans="1:20" x14ac:dyDescent="0.25">
      <c r="A654" s="3"/>
      <c r="B654" s="123" t="s">
        <v>148</v>
      </c>
      <c r="C654" s="124"/>
      <c r="D654" s="124"/>
      <c r="E654" s="124"/>
      <c r="F654" s="124"/>
      <c r="G654" s="124"/>
      <c r="H654" s="124"/>
      <c r="I654" s="124"/>
      <c r="J654" s="124"/>
      <c r="K654" s="124"/>
      <c r="L654" s="124"/>
      <c r="M654" s="124"/>
      <c r="N654" s="124"/>
      <c r="O654" s="260">
        <f t="shared" si="10"/>
        <v>0</v>
      </c>
      <c r="P654" s="265"/>
      <c r="Q654" s="135"/>
      <c r="R654" s="45"/>
      <c r="S654" s="56"/>
      <c r="T654" s="64"/>
    </row>
    <row r="655" spans="1:20" x14ac:dyDescent="0.25">
      <c r="A655" s="3"/>
      <c r="B655" s="123" t="s">
        <v>148</v>
      </c>
      <c r="C655" s="124"/>
      <c r="D655" s="124"/>
      <c r="E655" s="124"/>
      <c r="F655" s="124"/>
      <c r="G655" s="124"/>
      <c r="H655" s="124"/>
      <c r="I655" s="124"/>
      <c r="J655" s="124"/>
      <c r="K655" s="124"/>
      <c r="L655" s="124"/>
      <c r="M655" s="124"/>
      <c r="N655" s="124"/>
      <c r="O655" s="260">
        <f t="shared" si="10"/>
        <v>0</v>
      </c>
      <c r="P655" s="265"/>
      <c r="Q655" s="135"/>
      <c r="R655" s="45"/>
      <c r="S655" s="56"/>
      <c r="T655" s="64"/>
    </row>
    <row r="656" spans="1:20" x14ac:dyDescent="0.25">
      <c r="A656" s="3"/>
      <c r="B656" s="123" t="s">
        <v>148</v>
      </c>
      <c r="C656" s="124"/>
      <c r="D656" s="124"/>
      <c r="E656" s="124"/>
      <c r="F656" s="124"/>
      <c r="G656" s="124"/>
      <c r="H656" s="124"/>
      <c r="I656" s="124"/>
      <c r="J656" s="124"/>
      <c r="K656" s="124"/>
      <c r="L656" s="124"/>
      <c r="M656" s="124"/>
      <c r="N656" s="124"/>
      <c r="O656" s="260">
        <f t="shared" si="10"/>
        <v>0</v>
      </c>
      <c r="P656" s="265"/>
      <c r="Q656" s="135"/>
      <c r="R656" s="45"/>
      <c r="S656" s="56"/>
      <c r="T656" s="64"/>
    </row>
    <row r="657" spans="1:20" x14ac:dyDescent="0.25">
      <c r="A657" s="3"/>
      <c r="B657" s="123" t="s">
        <v>148</v>
      </c>
      <c r="C657" s="124"/>
      <c r="D657" s="124"/>
      <c r="E657" s="124"/>
      <c r="F657" s="124"/>
      <c r="G657" s="124"/>
      <c r="H657" s="124"/>
      <c r="I657" s="124"/>
      <c r="J657" s="124"/>
      <c r="K657" s="124"/>
      <c r="L657" s="124"/>
      <c r="M657" s="124"/>
      <c r="N657" s="124"/>
      <c r="O657" s="260">
        <f t="shared" si="10"/>
        <v>0</v>
      </c>
      <c r="P657" s="265"/>
      <c r="Q657" s="135"/>
      <c r="R657" s="45"/>
      <c r="S657" s="56"/>
      <c r="T657" s="64"/>
    </row>
    <row r="658" spans="1:20" x14ac:dyDescent="0.25">
      <c r="A658" s="3"/>
      <c r="B658" s="123" t="s">
        <v>148</v>
      </c>
      <c r="C658" s="124"/>
      <c r="D658" s="124"/>
      <c r="E658" s="124"/>
      <c r="F658" s="124"/>
      <c r="G658" s="124"/>
      <c r="H658" s="124"/>
      <c r="I658" s="124"/>
      <c r="J658" s="124"/>
      <c r="K658" s="124"/>
      <c r="L658" s="124"/>
      <c r="M658" s="124"/>
      <c r="N658" s="124"/>
      <c r="O658" s="260">
        <f t="shared" si="10"/>
        <v>0</v>
      </c>
      <c r="P658" s="265"/>
      <c r="Q658" s="135"/>
      <c r="R658" s="45"/>
      <c r="S658" s="56"/>
      <c r="T658" s="64"/>
    </row>
    <row r="659" spans="1:20" x14ac:dyDescent="0.25">
      <c r="A659" s="3"/>
      <c r="B659" s="123" t="s">
        <v>148</v>
      </c>
      <c r="C659" s="124"/>
      <c r="D659" s="124"/>
      <c r="E659" s="124"/>
      <c r="F659" s="124"/>
      <c r="G659" s="124"/>
      <c r="H659" s="124"/>
      <c r="I659" s="124"/>
      <c r="J659" s="124"/>
      <c r="K659" s="124"/>
      <c r="L659" s="124"/>
      <c r="M659" s="124"/>
      <c r="N659" s="124"/>
      <c r="O659" s="260">
        <f t="shared" si="10"/>
        <v>0</v>
      </c>
      <c r="P659" s="265"/>
      <c r="Q659" s="135"/>
      <c r="R659" s="45"/>
      <c r="S659" s="56"/>
      <c r="T659" s="64"/>
    </row>
    <row r="660" spans="1:20" x14ac:dyDescent="0.25">
      <c r="A660" s="3"/>
      <c r="B660" s="123" t="s">
        <v>148</v>
      </c>
      <c r="C660" s="124"/>
      <c r="D660" s="124"/>
      <c r="E660" s="124"/>
      <c r="F660" s="124"/>
      <c r="G660" s="124"/>
      <c r="H660" s="124"/>
      <c r="I660" s="124"/>
      <c r="J660" s="124"/>
      <c r="K660" s="124"/>
      <c r="L660" s="124"/>
      <c r="M660" s="124"/>
      <c r="N660" s="124"/>
      <c r="O660" s="260">
        <f t="shared" si="10"/>
        <v>0</v>
      </c>
      <c r="P660" s="265"/>
      <c r="Q660" s="135"/>
      <c r="R660" s="45"/>
      <c r="S660" s="56"/>
      <c r="T660" s="64"/>
    </row>
    <row r="661" spans="1:20" x14ac:dyDescent="0.25">
      <c r="A661" s="3"/>
      <c r="B661" s="123" t="s">
        <v>148</v>
      </c>
      <c r="C661" s="124"/>
      <c r="D661" s="124"/>
      <c r="E661" s="124"/>
      <c r="F661" s="124"/>
      <c r="G661" s="124"/>
      <c r="H661" s="124"/>
      <c r="I661" s="124"/>
      <c r="J661" s="124"/>
      <c r="K661" s="124"/>
      <c r="L661" s="124"/>
      <c r="M661" s="124"/>
      <c r="N661" s="124"/>
      <c r="O661" s="260">
        <f t="shared" si="10"/>
        <v>0</v>
      </c>
      <c r="P661" s="265"/>
      <c r="Q661" s="135"/>
      <c r="R661" s="45"/>
      <c r="S661" s="56"/>
      <c r="T661" s="64"/>
    </row>
    <row r="662" spans="1:20" x14ac:dyDescent="0.25">
      <c r="A662" s="3"/>
      <c r="B662" s="123" t="s">
        <v>148</v>
      </c>
      <c r="C662" s="124"/>
      <c r="D662" s="124"/>
      <c r="E662" s="124"/>
      <c r="F662" s="124"/>
      <c r="G662" s="124"/>
      <c r="H662" s="124"/>
      <c r="I662" s="124"/>
      <c r="J662" s="124"/>
      <c r="K662" s="124"/>
      <c r="L662" s="124"/>
      <c r="M662" s="124"/>
      <c r="N662" s="124"/>
      <c r="O662" s="260">
        <f t="shared" si="10"/>
        <v>0</v>
      </c>
      <c r="P662" s="265"/>
      <c r="Q662" s="135"/>
      <c r="R662" s="45"/>
      <c r="S662" s="56"/>
      <c r="T662" s="64"/>
    </row>
    <row r="663" spans="1:20" x14ac:dyDescent="0.25">
      <c r="A663" s="3"/>
      <c r="B663" s="123" t="s">
        <v>148</v>
      </c>
      <c r="C663" s="124"/>
      <c r="D663" s="124"/>
      <c r="E663" s="124"/>
      <c r="F663" s="124"/>
      <c r="G663" s="124"/>
      <c r="H663" s="124"/>
      <c r="I663" s="124"/>
      <c r="J663" s="124"/>
      <c r="K663" s="124"/>
      <c r="L663" s="124"/>
      <c r="M663" s="124"/>
      <c r="N663" s="124"/>
      <c r="O663" s="260">
        <f t="shared" si="10"/>
        <v>0</v>
      </c>
      <c r="P663" s="265"/>
      <c r="Q663" s="135"/>
      <c r="R663" s="45"/>
      <c r="S663" s="56"/>
      <c r="T663" s="64"/>
    </row>
    <row r="664" spans="1:20" x14ac:dyDescent="0.25">
      <c r="A664" s="3"/>
      <c r="B664" s="123" t="s">
        <v>148</v>
      </c>
      <c r="C664" s="125" t="s">
        <v>37</v>
      </c>
      <c r="D664" s="124"/>
      <c r="E664" s="124"/>
      <c r="F664" s="124"/>
      <c r="G664" s="124"/>
      <c r="H664" s="124"/>
      <c r="I664" s="124"/>
      <c r="J664" s="124"/>
      <c r="K664" s="124"/>
      <c r="L664" s="124"/>
      <c r="M664" s="124"/>
      <c r="N664" s="124"/>
      <c r="O664" s="260">
        <f t="shared" si="10"/>
        <v>0</v>
      </c>
      <c r="P664" s="265"/>
      <c r="Q664" s="135"/>
      <c r="R664" s="45"/>
      <c r="S664" s="56"/>
      <c r="T664" s="64"/>
    </row>
    <row r="665" spans="1:20" x14ac:dyDescent="0.25">
      <c r="A665" s="3"/>
      <c r="B665" s="123" t="s">
        <v>148</v>
      </c>
      <c r="C665" s="126"/>
      <c r="D665" s="124"/>
      <c r="E665" s="124"/>
      <c r="F665" s="124"/>
      <c r="G665" s="124"/>
      <c r="H665" s="124"/>
      <c r="I665" s="124"/>
      <c r="J665" s="124"/>
      <c r="K665" s="124"/>
      <c r="L665" s="124"/>
      <c r="M665" s="124"/>
      <c r="N665" s="124"/>
      <c r="O665" s="260">
        <f t="shared" si="10"/>
        <v>0</v>
      </c>
      <c r="P665" s="265"/>
      <c r="Q665" s="135"/>
      <c r="R665" s="45"/>
      <c r="S665" s="56"/>
      <c r="T665" s="64"/>
    </row>
    <row r="666" spans="1:20" x14ac:dyDescent="0.25">
      <c r="A666" s="3"/>
      <c r="B666" s="408" t="s">
        <v>149</v>
      </c>
      <c r="C666" s="408"/>
      <c r="D666" s="408"/>
      <c r="E666" s="408"/>
      <c r="F666" s="408"/>
      <c r="G666" s="408"/>
      <c r="H666" s="408"/>
      <c r="I666" s="408"/>
      <c r="J666" s="408"/>
      <c r="K666" s="408"/>
      <c r="L666" s="408"/>
      <c r="M666" s="408"/>
      <c r="N666" s="408"/>
      <c r="O666" s="408"/>
      <c r="P666" s="137">
        <f>SUM(O668:O682)</f>
        <v>0</v>
      </c>
      <c r="Q666" s="133">
        <f>SUM(Q668:Q682)</f>
        <v>0</v>
      </c>
      <c r="R666" s="45"/>
      <c r="S666" s="56"/>
      <c r="T666" s="64"/>
    </row>
    <row r="667" spans="1:20" x14ac:dyDescent="0.25">
      <c r="A667" s="3"/>
      <c r="B667" s="257" t="s">
        <v>0</v>
      </c>
      <c r="C667" s="258" t="s">
        <v>1</v>
      </c>
      <c r="D667" s="258" t="s">
        <v>2</v>
      </c>
      <c r="E667" s="258" t="s">
        <v>28</v>
      </c>
      <c r="F667" s="258" t="s">
        <v>3</v>
      </c>
      <c r="G667" s="258" t="s">
        <v>4</v>
      </c>
      <c r="H667" s="258" t="s">
        <v>5</v>
      </c>
      <c r="I667" s="258" t="s">
        <v>6</v>
      </c>
      <c r="J667" s="258" t="s">
        <v>7</v>
      </c>
      <c r="K667" s="258" t="s">
        <v>8</v>
      </c>
      <c r="L667" s="258" t="s">
        <v>9</v>
      </c>
      <c r="M667" s="258" t="s">
        <v>10</v>
      </c>
      <c r="N667" s="258" t="s">
        <v>11</v>
      </c>
      <c r="O667" s="258" t="s">
        <v>12</v>
      </c>
      <c r="P667" s="259" t="s">
        <v>22</v>
      </c>
      <c r="Q667" s="134" t="s">
        <v>37</v>
      </c>
      <c r="R667" s="45"/>
      <c r="S667" s="56"/>
      <c r="T667" s="64"/>
    </row>
    <row r="668" spans="1:20" x14ac:dyDescent="0.25">
      <c r="A668" s="3"/>
      <c r="B668" s="123" t="s">
        <v>149</v>
      </c>
      <c r="C668" s="124"/>
      <c r="D668" s="124"/>
      <c r="E668" s="124"/>
      <c r="F668" s="124"/>
      <c r="G668" s="124"/>
      <c r="H668" s="124"/>
      <c r="I668" s="124"/>
      <c r="J668" s="124"/>
      <c r="K668" s="124"/>
      <c r="L668" s="124"/>
      <c r="M668" s="124"/>
      <c r="N668" s="124"/>
      <c r="O668" s="260">
        <f t="shared" si="10"/>
        <v>0</v>
      </c>
      <c r="P668" s="265"/>
      <c r="Q668" s="135"/>
      <c r="R668" s="45"/>
      <c r="S668" s="56"/>
      <c r="T668" s="64"/>
    </row>
    <row r="669" spans="1:20" x14ac:dyDescent="0.25">
      <c r="A669" s="3"/>
      <c r="B669" s="123" t="s">
        <v>149</v>
      </c>
      <c r="C669" s="124"/>
      <c r="D669" s="124"/>
      <c r="E669" s="124"/>
      <c r="F669" s="124"/>
      <c r="G669" s="124"/>
      <c r="H669" s="124"/>
      <c r="I669" s="124"/>
      <c r="J669" s="124"/>
      <c r="K669" s="124"/>
      <c r="L669" s="124"/>
      <c r="M669" s="124"/>
      <c r="N669" s="124"/>
      <c r="O669" s="260">
        <f t="shared" si="10"/>
        <v>0</v>
      </c>
      <c r="P669" s="265"/>
      <c r="Q669" s="135"/>
      <c r="R669" s="45"/>
      <c r="S669" s="56"/>
      <c r="T669" s="64"/>
    </row>
    <row r="670" spans="1:20" x14ac:dyDescent="0.25">
      <c r="A670" s="3"/>
      <c r="B670" s="123" t="s">
        <v>149</v>
      </c>
      <c r="C670" s="124"/>
      <c r="D670" s="124"/>
      <c r="E670" s="124"/>
      <c r="F670" s="124"/>
      <c r="G670" s="124"/>
      <c r="H670" s="124"/>
      <c r="I670" s="124"/>
      <c r="J670" s="124"/>
      <c r="K670" s="124"/>
      <c r="L670" s="124"/>
      <c r="M670" s="124"/>
      <c r="N670" s="124"/>
      <c r="O670" s="260">
        <f t="shared" si="10"/>
        <v>0</v>
      </c>
      <c r="P670" s="265"/>
      <c r="Q670" s="135"/>
      <c r="R670" s="45"/>
      <c r="S670" s="56"/>
      <c r="T670" s="64"/>
    </row>
    <row r="671" spans="1:20" x14ac:dyDescent="0.25">
      <c r="A671" s="3"/>
      <c r="B671" s="123" t="s">
        <v>149</v>
      </c>
      <c r="C671" s="124"/>
      <c r="D671" s="124"/>
      <c r="E671" s="124"/>
      <c r="F671" s="124"/>
      <c r="G671" s="124"/>
      <c r="H671" s="124"/>
      <c r="I671" s="124"/>
      <c r="J671" s="124"/>
      <c r="K671" s="124"/>
      <c r="L671" s="124"/>
      <c r="M671" s="124"/>
      <c r="N671" s="124"/>
      <c r="O671" s="260">
        <f t="shared" si="10"/>
        <v>0</v>
      </c>
      <c r="P671" s="265"/>
      <c r="Q671" s="135"/>
      <c r="R671" s="45"/>
      <c r="S671" s="56"/>
      <c r="T671" s="64"/>
    </row>
    <row r="672" spans="1:20" x14ac:dyDescent="0.25">
      <c r="A672" s="3"/>
      <c r="B672" s="123" t="s">
        <v>149</v>
      </c>
      <c r="C672" s="124"/>
      <c r="D672" s="124"/>
      <c r="E672" s="124"/>
      <c r="F672" s="124"/>
      <c r="G672" s="124"/>
      <c r="H672" s="124"/>
      <c r="I672" s="124"/>
      <c r="J672" s="124"/>
      <c r="K672" s="124"/>
      <c r="L672" s="124"/>
      <c r="M672" s="124"/>
      <c r="N672" s="124"/>
      <c r="O672" s="260">
        <f t="shared" si="10"/>
        <v>0</v>
      </c>
      <c r="P672" s="265"/>
      <c r="Q672" s="135"/>
      <c r="R672" s="45"/>
      <c r="S672" s="56"/>
      <c r="T672" s="64"/>
    </row>
    <row r="673" spans="1:20" x14ac:dyDescent="0.25">
      <c r="A673" s="3"/>
      <c r="B673" s="123" t="s">
        <v>149</v>
      </c>
      <c r="C673" s="124"/>
      <c r="D673" s="124"/>
      <c r="E673" s="124"/>
      <c r="F673" s="124"/>
      <c r="G673" s="124"/>
      <c r="H673" s="124"/>
      <c r="I673" s="124"/>
      <c r="J673" s="124"/>
      <c r="K673" s="124"/>
      <c r="L673" s="124"/>
      <c r="M673" s="124"/>
      <c r="N673" s="124"/>
      <c r="O673" s="260">
        <f t="shared" si="10"/>
        <v>0</v>
      </c>
      <c r="P673" s="265"/>
      <c r="Q673" s="135"/>
      <c r="R673" s="45"/>
      <c r="S673" s="56"/>
      <c r="T673" s="64"/>
    </row>
    <row r="674" spans="1:20" x14ac:dyDescent="0.25">
      <c r="A674" s="3"/>
      <c r="B674" s="123" t="s">
        <v>149</v>
      </c>
      <c r="C674" s="124"/>
      <c r="D674" s="124"/>
      <c r="E674" s="124"/>
      <c r="F674" s="124"/>
      <c r="G674" s="124"/>
      <c r="H674" s="124"/>
      <c r="I674" s="124"/>
      <c r="J674" s="124"/>
      <c r="K674" s="124"/>
      <c r="L674" s="124"/>
      <c r="M674" s="124"/>
      <c r="N674" s="124"/>
      <c r="O674" s="260">
        <f t="shared" si="10"/>
        <v>0</v>
      </c>
      <c r="P674" s="265"/>
      <c r="Q674" s="135"/>
      <c r="R674" s="45"/>
      <c r="S674" s="56"/>
      <c r="T674" s="64"/>
    </row>
    <row r="675" spans="1:20" x14ac:dyDescent="0.25">
      <c r="A675" s="12"/>
      <c r="B675" s="123" t="s">
        <v>149</v>
      </c>
      <c r="C675" s="124"/>
      <c r="D675" s="124"/>
      <c r="E675" s="124"/>
      <c r="F675" s="124"/>
      <c r="G675" s="124"/>
      <c r="H675" s="124"/>
      <c r="I675" s="124"/>
      <c r="J675" s="124"/>
      <c r="K675" s="124"/>
      <c r="L675" s="124"/>
      <c r="M675" s="124"/>
      <c r="N675" s="124"/>
      <c r="O675" s="260">
        <f t="shared" si="10"/>
        <v>0</v>
      </c>
      <c r="P675" s="265"/>
      <c r="Q675" s="135"/>
      <c r="R675" s="45"/>
      <c r="S675" s="56"/>
      <c r="T675" s="64"/>
    </row>
    <row r="676" spans="1:20" x14ac:dyDescent="0.25">
      <c r="B676" s="123" t="s">
        <v>149</v>
      </c>
      <c r="C676" s="124"/>
      <c r="D676" s="124"/>
      <c r="E676" s="124"/>
      <c r="F676" s="124"/>
      <c r="G676" s="124"/>
      <c r="H676" s="124"/>
      <c r="I676" s="124"/>
      <c r="J676" s="124"/>
      <c r="K676" s="124"/>
      <c r="L676" s="124"/>
      <c r="M676" s="124"/>
      <c r="N676" s="124"/>
      <c r="O676" s="260">
        <f t="shared" si="10"/>
        <v>0</v>
      </c>
      <c r="P676" s="265"/>
      <c r="Q676" s="135"/>
      <c r="R676" s="45"/>
      <c r="S676" s="56"/>
      <c r="T676" s="64"/>
    </row>
    <row r="677" spans="1:20" x14ac:dyDescent="0.25">
      <c r="B677" s="123" t="s">
        <v>149</v>
      </c>
      <c r="C677" s="124"/>
      <c r="D677" s="124"/>
      <c r="E677" s="124"/>
      <c r="F677" s="124"/>
      <c r="G677" s="124"/>
      <c r="H677" s="124"/>
      <c r="I677" s="124"/>
      <c r="J677" s="124"/>
      <c r="K677" s="124"/>
      <c r="L677" s="124"/>
      <c r="M677" s="124"/>
      <c r="N677" s="124"/>
      <c r="O677" s="260">
        <f t="shared" si="10"/>
        <v>0</v>
      </c>
      <c r="P677" s="265"/>
      <c r="Q677" s="135"/>
      <c r="R677" s="45"/>
      <c r="S677" s="56"/>
      <c r="T677" s="64"/>
    </row>
    <row r="678" spans="1:20" x14ac:dyDescent="0.25">
      <c r="B678" s="123" t="s">
        <v>149</v>
      </c>
      <c r="C678" s="124"/>
      <c r="D678" s="124"/>
      <c r="E678" s="124"/>
      <c r="F678" s="124"/>
      <c r="G678" s="124"/>
      <c r="H678" s="124"/>
      <c r="I678" s="124"/>
      <c r="J678" s="124"/>
      <c r="K678" s="124"/>
      <c r="L678" s="124"/>
      <c r="M678" s="124"/>
      <c r="N678" s="124"/>
      <c r="O678" s="260">
        <f t="shared" si="10"/>
        <v>0</v>
      </c>
      <c r="P678" s="265"/>
      <c r="Q678" s="135"/>
      <c r="R678" s="45"/>
      <c r="S678" s="56"/>
      <c r="T678" s="64"/>
    </row>
    <row r="679" spans="1:20" x14ac:dyDescent="0.25">
      <c r="B679" s="123" t="s">
        <v>149</v>
      </c>
      <c r="C679" s="124"/>
      <c r="D679" s="124"/>
      <c r="E679" s="124"/>
      <c r="F679" s="124"/>
      <c r="G679" s="124"/>
      <c r="H679" s="124"/>
      <c r="I679" s="124"/>
      <c r="J679" s="124"/>
      <c r="K679" s="124"/>
      <c r="L679" s="124"/>
      <c r="M679" s="124"/>
      <c r="N679" s="124"/>
      <c r="O679" s="260">
        <f t="shared" si="10"/>
        <v>0</v>
      </c>
      <c r="P679" s="265"/>
      <c r="Q679" s="135"/>
      <c r="R679" s="45"/>
      <c r="S679" s="56"/>
      <c r="T679" s="64"/>
    </row>
    <row r="680" spans="1:20" x14ac:dyDescent="0.25">
      <c r="B680" s="123" t="s">
        <v>149</v>
      </c>
      <c r="C680" s="124"/>
      <c r="D680" s="124"/>
      <c r="E680" s="124"/>
      <c r="F680" s="124"/>
      <c r="G680" s="124"/>
      <c r="H680" s="124"/>
      <c r="I680" s="124"/>
      <c r="J680" s="124"/>
      <c r="K680" s="124"/>
      <c r="L680" s="124"/>
      <c r="M680" s="124"/>
      <c r="N680" s="124"/>
      <c r="O680" s="260">
        <f t="shared" si="10"/>
        <v>0</v>
      </c>
      <c r="P680" s="265"/>
      <c r="Q680" s="135"/>
      <c r="R680" s="45"/>
      <c r="S680" s="56"/>
      <c r="T680" s="64"/>
    </row>
    <row r="681" spans="1:20" x14ac:dyDescent="0.25">
      <c r="B681" s="123" t="s">
        <v>149</v>
      </c>
      <c r="C681" s="125" t="s">
        <v>37</v>
      </c>
      <c r="D681" s="124"/>
      <c r="E681" s="124"/>
      <c r="F681" s="124"/>
      <c r="G681" s="124"/>
      <c r="H681" s="124"/>
      <c r="I681" s="124"/>
      <c r="J681" s="124"/>
      <c r="K681" s="124"/>
      <c r="L681" s="124"/>
      <c r="M681" s="124"/>
      <c r="N681" s="124"/>
      <c r="O681" s="260">
        <f t="shared" si="10"/>
        <v>0</v>
      </c>
      <c r="P681" s="265"/>
      <c r="Q681" s="135"/>
      <c r="R681" s="45"/>
      <c r="S681" s="56"/>
      <c r="T681" s="64"/>
    </row>
    <row r="682" spans="1:20" x14ac:dyDescent="0.25">
      <c r="B682" s="123" t="s">
        <v>149</v>
      </c>
      <c r="C682" s="126"/>
      <c r="D682" s="124"/>
      <c r="E682" s="124"/>
      <c r="F682" s="124"/>
      <c r="G682" s="124"/>
      <c r="H682" s="124"/>
      <c r="I682" s="124"/>
      <c r="J682" s="124"/>
      <c r="K682" s="124"/>
      <c r="L682" s="124"/>
      <c r="M682" s="124"/>
      <c r="N682" s="124"/>
      <c r="O682" s="260">
        <f t="shared" si="10"/>
        <v>0</v>
      </c>
      <c r="P682" s="265"/>
      <c r="Q682" s="135"/>
      <c r="R682" s="45"/>
      <c r="S682" s="56"/>
      <c r="T682" s="64"/>
    </row>
    <row r="683" spans="1:20" x14ac:dyDescent="0.25">
      <c r="B683" s="408" t="s">
        <v>150</v>
      </c>
      <c r="C683" s="408"/>
      <c r="D683" s="408"/>
      <c r="E683" s="408"/>
      <c r="F683" s="408"/>
      <c r="G683" s="408"/>
      <c r="H683" s="408"/>
      <c r="I683" s="408"/>
      <c r="J683" s="408"/>
      <c r="K683" s="408"/>
      <c r="L683" s="408"/>
      <c r="M683" s="408"/>
      <c r="N683" s="408"/>
      <c r="O683" s="408"/>
      <c r="P683" s="137">
        <f>SUM(O685:O698)</f>
        <v>0</v>
      </c>
      <c r="Q683" s="133">
        <f>SUM(Q685:Q698)</f>
        <v>0</v>
      </c>
      <c r="R683" s="45"/>
      <c r="S683" s="56"/>
      <c r="T683" s="64"/>
    </row>
    <row r="684" spans="1:20" x14ac:dyDescent="0.25">
      <c r="B684" s="257" t="s">
        <v>0</v>
      </c>
      <c r="C684" s="258" t="s">
        <v>1</v>
      </c>
      <c r="D684" s="258" t="s">
        <v>2</v>
      </c>
      <c r="E684" s="258" t="s">
        <v>28</v>
      </c>
      <c r="F684" s="258" t="s">
        <v>3</v>
      </c>
      <c r="G684" s="258" t="s">
        <v>4</v>
      </c>
      <c r="H684" s="258" t="s">
        <v>5</v>
      </c>
      <c r="I684" s="258" t="s">
        <v>6</v>
      </c>
      <c r="J684" s="258" t="s">
        <v>7</v>
      </c>
      <c r="K684" s="258" t="s">
        <v>8</v>
      </c>
      <c r="L684" s="258" t="s">
        <v>9</v>
      </c>
      <c r="M684" s="258" t="s">
        <v>10</v>
      </c>
      <c r="N684" s="258" t="s">
        <v>11</v>
      </c>
      <c r="O684" s="258" t="s">
        <v>12</v>
      </c>
      <c r="P684" s="259" t="s">
        <v>22</v>
      </c>
      <c r="Q684" s="134" t="s">
        <v>37</v>
      </c>
      <c r="R684" s="45"/>
      <c r="S684" s="56"/>
      <c r="T684" s="64"/>
    </row>
    <row r="685" spans="1:20" x14ac:dyDescent="0.25">
      <c r="B685" s="123" t="s">
        <v>150</v>
      </c>
      <c r="C685" s="124"/>
      <c r="D685" s="124"/>
      <c r="E685" s="124"/>
      <c r="F685" s="124"/>
      <c r="G685" s="124"/>
      <c r="H685" s="124"/>
      <c r="I685" s="124"/>
      <c r="J685" s="124"/>
      <c r="K685" s="124"/>
      <c r="L685" s="124"/>
      <c r="M685" s="124"/>
      <c r="N685" s="124"/>
      <c r="O685" s="260">
        <f t="shared" si="10"/>
        <v>0</v>
      </c>
      <c r="P685" s="265"/>
      <c r="Q685" s="135"/>
      <c r="R685" s="45"/>
      <c r="S685" s="56"/>
      <c r="T685" s="64"/>
    </row>
    <row r="686" spans="1:20" x14ac:dyDescent="0.25">
      <c r="B686" s="123" t="s">
        <v>150</v>
      </c>
      <c r="C686" s="124"/>
      <c r="D686" s="124"/>
      <c r="E686" s="124"/>
      <c r="F686" s="124"/>
      <c r="G686" s="124"/>
      <c r="H686" s="124"/>
      <c r="I686" s="124"/>
      <c r="J686" s="124"/>
      <c r="K686" s="124"/>
      <c r="L686" s="124"/>
      <c r="M686" s="124"/>
      <c r="N686" s="124"/>
      <c r="O686" s="260">
        <f t="shared" si="10"/>
        <v>0</v>
      </c>
      <c r="P686" s="265"/>
      <c r="Q686" s="135"/>
      <c r="R686" s="45"/>
      <c r="S686" s="56"/>
      <c r="T686" s="64"/>
    </row>
    <row r="687" spans="1:20" x14ac:dyDescent="0.25">
      <c r="B687" s="123" t="s">
        <v>150</v>
      </c>
      <c r="C687" s="124"/>
      <c r="D687" s="124"/>
      <c r="E687" s="124"/>
      <c r="F687" s="124"/>
      <c r="G687" s="124"/>
      <c r="H687" s="124"/>
      <c r="I687" s="124"/>
      <c r="J687" s="124"/>
      <c r="K687" s="124"/>
      <c r="L687" s="124"/>
      <c r="M687" s="124"/>
      <c r="N687" s="124"/>
      <c r="O687" s="260">
        <f t="shared" si="10"/>
        <v>0</v>
      </c>
      <c r="P687" s="265"/>
      <c r="Q687" s="135"/>
      <c r="R687" s="45"/>
      <c r="S687" s="56"/>
      <c r="T687" s="64"/>
    </row>
    <row r="688" spans="1:20" x14ac:dyDescent="0.25">
      <c r="B688" s="123" t="s">
        <v>150</v>
      </c>
      <c r="C688" s="124"/>
      <c r="D688" s="124"/>
      <c r="E688" s="124"/>
      <c r="F688" s="124"/>
      <c r="G688" s="124"/>
      <c r="H688" s="124"/>
      <c r="I688" s="124"/>
      <c r="J688" s="124"/>
      <c r="K688" s="124"/>
      <c r="L688" s="124"/>
      <c r="M688" s="124"/>
      <c r="N688" s="124"/>
      <c r="O688" s="260">
        <f t="shared" si="10"/>
        <v>0</v>
      </c>
      <c r="P688" s="265"/>
      <c r="Q688" s="135"/>
      <c r="R688" s="45"/>
      <c r="S688" s="56"/>
      <c r="T688" s="64"/>
    </row>
    <row r="689" spans="2:20" x14ac:dyDescent="0.25">
      <c r="B689" s="123" t="s">
        <v>150</v>
      </c>
      <c r="C689" s="124"/>
      <c r="D689" s="124"/>
      <c r="E689" s="124"/>
      <c r="F689" s="124"/>
      <c r="G689" s="124"/>
      <c r="H689" s="124"/>
      <c r="I689" s="124"/>
      <c r="J689" s="124"/>
      <c r="K689" s="124"/>
      <c r="L689" s="124"/>
      <c r="M689" s="124"/>
      <c r="N689" s="124"/>
      <c r="O689" s="260">
        <f t="shared" si="10"/>
        <v>0</v>
      </c>
      <c r="P689" s="265"/>
      <c r="Q689" s="135"/>
      <c r="R689" s="45"/>
      <c r="S689" s="56"/>
      <c r="T689" s="64"/>
    </row>
    <row r="690" spans="2:20" x14ac:dyDescent="0.25">
      <c r="B690" s="123" t="s">
        <v>150</v>
      </c>
      <c r="C690" s="124"/>
      <c r="D690" s="124"/>
      <c r="E690" s="124"/>
      <c r="F690" s="124"/>
      <c r="G690" s="124"/>
      <c r="H690" s="124"/>
      <c r="I690" s="124"/>
      <c r="J690" s="124"/>
      <c r="K690" s="124"/>
      <c r="L690" s="124"/>
      <c r="M690" s="124"/>
      <c r="N690" s="124"/>
      <c r="O690" s="260">
        <f t="shared" si="10"/>
        <v>0</v>
      </c>
      <c r="P690" s="265"/>
      <c r="Q690" s="135"/>
      <c r="R690" s="45"/>
      <c r="S690" s="56"/>
      <c r="T690" s="64"/>
    </row>
    <row r="691" spans="2:20" x14ac:dyDescent="0.25">
      <c r="B691" s="123" t="s">
        <v>150</v>
      </c>
      <c r="C691" s="124"/>
      <c r="D691" s="124"/>
      <c r="E691" s="124"/>
      <c r="F691" s="124"/>
      <c r="G691" s="124"/>
      <c r="H691" s="124"/>
      <c r="I691" s="124"/>
      <c r="J691" s="124"/>
      <c r="K691" s="124"/>
      <c r="L691" s="124"/>
      <c r="M691" s="124"/>
      <c r="N691" s="124"/>
      <c r="O691" s="260">
        <f t="shared" si="10"/>
        <v>0</v>
      </c>
      <c r="P691" s="265"/>
      <c r="Q691" s="135"/>
      <c r="R691" s="45"/>
      <c r="S691" s="56"/>
      <c r="T691" s="64"/>
    </row>
    <row r="692" spans="2:20" x14ac:dyDescent="0.25">
      <c r="B692" s="123" t="s">
        <v>150</v>
      </c>
      <c r="C692" s="124"/>
      <c r="D692" s="124"/>
      <c r="E692" s="124"/>
      <c r="F692" s="124"/>
      <c r="G692" s="124"/>
      <c r="H692" s="124"/>
      <c r="I692" s="124"/>
      <c r="J692" s="124"/>
      <c r="K692" s="124"/>
      <c r="L692" s="124"/>
      <c r="M692" s="124"/>
      <c r="N692" s="124"/>
      <c r="O692" s="260">
        <f t="shared" si="10"/>
        <v>0</v>
      </c>
      <c r="P692" s="265"/>
      <c r="Q692" s="135"/>
      <c r="R692" s="45"/>
      <c r="S692" s="56"/>
      <c r="T692" s="64"/>
    </row>
    <row r="693" spans="2:20" x14ac:dyDescent="0.25">
      <c r="B693" s="123" t="s">
        <v>150</v>
      </c>
      <c r="C693" s="124"/>
      <c r="D693" s="124"/>
      <c r="E693" s="124"/>
      <c r="F693" s="124"/>
      <c r="G693" s="124"/>
      <c r="H693" s="124"/>
      <c r="I693" s="124"/>
      <c r="J693" s="124"/>
      <c r="K693" s="124"/>
      <c r="L693" s="124"/>
      <c r="M693" s="124"/>
      <c r="N693" s="124"/>
      <c r="O693" s="260">
        <f t="shared" si="10"/>
        <v>0</v>
      </c>
      <c r="P693" s="265"/>
      <c r="Q693" s="135"/>
      <c r="R693" s="45"/>
      <c r="S693" s="56"/>
      <c r="T693" s="64"/>
    </row>
    <row r="694" spans="2:20" x14ac:dyDescent="0.25">
      <c r="B694" s="123" t="s">
        <v>150</v>
      </c>
      <c r="C694" s="124"/>
      <c r="D694" s="124"/>
      <c r="E694" s="124"/>
      <c r="F694" s="124"/>
      <c r="G694" s="124"/>
      <c r="H694" s="124"/>
      <c r="I694" s="124"/>
      <c r="J694" s="124"/>
      <c r="K694" s="124"/>
      <c r="L694" s="124"/>
      <c r="M694" s="124"/>
      <c r="N694" s="124"/>
      <c r="O694" s="260">
        <f t="shared" si="10"/>
        <v>0</v>
      </c>
      <c r="P694" s="265"/>
      <c r="Q694" s="135"/>
      <c r="R694" s="45"/>
      <c r="S694" s="56"/>
      <c r="T694" s="64"/>
    </row>
    <row r="695" spans="2:20" x14ac:dyDescent="0.25">
      <c r="B695" s="123" t="s">
        <v>150</v>
      </c>
      <c r="C695" s="124"/>
      <c r="D695" s="124"/>
      <c r="E695" s="124"/>
      <c r="F695" s="124"/>
      <c r="G695" s="124"/>
      <c r="H695" s="124"/>
      <c r="I695" s="124"/>
      <c r="J695" s="124"/>
      <c r="K695" s="124"/>
      <c r="L695" s="124"/>
      <c r="M695" s="124"/>
      <c r="N695" s="124"/>
      <c r="O695" s="260">
        <f t="shared" si="10"/>
        <v>0</v>
      </c>
      <c r="P695" s="265"/>
      <c r="Q695" s="135"/>
      <c r="R695" s="45"/>
      <c r="S695" s="56"/>
      <c r="T695" s="64"/>
    </row>
    <row r="696" spans="2:20" x14ac:dyDescent="0.25">
      <c r="B696" s="123" t="s">
        <v>150</v>
      </c>
      <c r="C696" s="124"/>
      <c r="D696" s="124"/>
      <c r="E696" s="124"/>
      <c r="F696" s="124"/>
      <c r="G696" s="124"/>
      <c r="H696" s="124"/>
      <c r="I696" s="124"/>
      <c r="J696" s="124"/>
      <c r="K696" s="124"/>
      <c r="L696" s="124"/>
      <c r="M696" s="124"/>
      <c r="N696" s="124"/>
      <c r="O696" s="260">
        <f t="shared" si="10"/>
        <v>0</v>
      </c>
      <c r="P696" s="265"/>
      <c r="Q696" s="135"/>
      <c r="R696" s="45"/>
      <c r="S696" s="56"/>
      <c r="T696" s="64"/>
    </row>
    <row r="697" spans="2:20" x14ac:dyDescent="0.25">
      <c r="B697" s="123" t="s">
        <v>150</v>
      </c>
      <c r="C697" s="125" t="s">
        <v>37</v>
      </c>
      <c r="D697" s="124"/>
      <c r="E697" s="124"/>
      <c r="F697" s="124"/>
      <c r="G697" s="124"/>
      <c r="H697" s="124"/>
      <c r="I697" s="124"/>
      <c r="J697" s="124"/>
      <c r="K697" s="124"/>
      <c r="L697" s="124"/>
      <c r="M697" s="124"/>
      <c r="N697" s="124"/>
      <c r="O697" s="260">
        <f t="shared" si="10"/>
        <v>0</v>
      </c>
      <c r="P697" s="265"/>
      <c r="Q697" s="135"/>
      <c r="R697" s="45"/>
      <c r="S697" s="56"/>
      <c r="T697" s="64"/>
    </row>
    <row r="698" spans="2:20" x14ac:dyDescent="0.25">
      <c r="B698" s="123" t="s">
        <v>150</v>
      </c>
      <c r="C698" s="126"/>
      <c r="D698" s="124"/>
      <c r="E698" s="124"/>
      <c r="F698" s="124"/>
      <c r="G698" s="124"/>
      <c r="H698" s="124"/>
      <c r="I698" s="124"/>
      <c r="J698" s="124"/>
      <c r="K698" s="124"/>
      <c r="L698" s="124"/>
      <c r="M698" s="124"/>
      <c r="N698" s="124"/>
      <c r="O698" s="260">
        <f t="shared" si="10"/>
        <v>0</v>
      </c>
      <c r="P698" s="265"/>
      <c r="Q698" s="135"/>
      <c r="R698" s="45"/>
      <c r="S698" s="56"/>
      <c r="T698" s="64"/>
    </row>
    <row r="699" spans="2:20" x14ac:dyDescent="0.25">
      <c r="B699" s="408" t="s">
        <v>151</v>
      </c>
      <c r="C699" s="408"/>
      <c r="D699" s="408"/>
      <c r="E699" s="408"/>
      <c r="F699" s="408"/>
      <c r="G699" s="408"/>
      <c r="H699" s="408"/>
      <c r="I699" s="408"/>
      <c r="J699" s="408"/>
      <c r="K699" s="408"/>
      <c r="L699" s="408"/>
      <c r="M699" s="408"/>
      <c r="N699" s="408"/>
      <c r="O699" s="408"/>
      <c r="P699" s="137">
        <f>SUM(O701:O709)</f>
        <v>0</v>
      </c>
      <c r="Q699" s="133">
        <f>SUM(Q701:Q709)</f>
        <v>0</v>
      </c>
      <c r="R699" s="45"/>
      <c r="S699" s="56"/>
      <c r="T699" s="64"/>
    </row>
    <row r="700" spans="2:20" x14ac:dyDescent="0.25">
      <c r="B700" s="257" t="s">
        <v>0</v>
      </c>
      <c r="C700" s="258" t="s">
        <v>1</v>
      </c>
      <c r="D700" s="258" t="s">
        <v>2</v>
      </c>
      <c r="E700" s="258" t="s">
        <v>28</v>
      </c>
      <c r="F700" s="258" t="s">
        <v>3</v>
      </c>
      <c r="G700" s="258" t="s">
        <v>4</v>
      </c>
      <c r="H700" s="258" t="s">
        <v>5</v>
      </c>
      <c r="I700" s="258" t="s">
        <v>6</v>
      </c>
      <c r="J700" s="258" t="s">
        <v>7</v>
      </c>
      <c r="K700" s="258" t="s">
        <v>8</v>
      </c>
      <c r="L700" s="258" t="s">
        <v>9</v>
      </c>
      <c r="M700" s="258" t="s">
        <v>10</v>
      </c>
      <c r="N700" s="258" t="s">
        <v>11</v>
      </c>
      <c r="O700" s="258" t="s">
        <v>12</v>
      </c>
      <c r="P700" s="259" t="s">
        <v>22</v>
      </c>
      <c r="Q700" s="134" t="s">
        <v>37</v>
      </c>
      <c r="R700" s="45"/>
      <c r="S700" s="56"/>
      <c r="T700" s="64"/>
    </row>
    <row r="701" spans="2:20" x14ac:dyDescent="0.25">
      <c r="B701" s="123" t="s">
        <v>151</v>
      </c>
      <c r="C701" s="124"/>
      <c r="D701" s="124"/>
      <c r="E701" s="124"/>
      <c r="F701" s="124"/>
      <c r="G701" s="124"/>
      <c r="H701" s="124"/>
      <c r="I701" s="124"/>
      <c r="J701" s="124"/>
      <c r="K701" s="124"/>
      <c r="L701" s="124"/>
      <c r="M701" s="124"/>
      <c r="N701" s="124"/>
      <c r="O701" s="260">
        <f t="shared" si="10"/>
        <v>0</v>
      </c>
      <c r="P701" s="265"/>
      <c r="Q701" s="135"/>
      <c r="R701" s="45"/>
      <c r="S701" s="56"/>
      <c r="T701" s="64"/>
    </row>
    <row r="702" spans="2:20" x14ac:dyDescent="0.25">
      <c r="B702" s="123" t="s">
        <v>151</v>
      </c>
      <c r="C702" s="124"/>
      <c r="D702" s="124"/>
      <c r="E702" s="124"/>
      <c r="F702" s="124"/>
      <c r="G702" s="124"/>
      <c r="H702" s="124"/>
      <c r="I702" s="124"/>
      <c r="J702" s="124"/>
      <c r="K702" s="124"/>
      <c r="L702" s="124"/>
      <c r="M702" s="124"/>
      <c r="N702" s="124"/>
      <c r="O702" s="260">
        <f t="shared" si="10"/>
        <v>0</v>
      </c>
      <c r="P702" s="265"/>
      <c r="Q702" s="135"/>
      <c r="R702" s="45"/>
      <c r="S702" s="56"/>
      <c r="T702" s="64"/>
    </row>
    <row r="703" spans="2:20" x14ac:dyDescent="0.25">
      <c r="B703" s="123" t="s">
        <v>151</v>
      </c>
      <c r="C703" s="124"/>
      <c r="D703" s="124"/>
      <c r="E703" s="124"/>
      <c r="F703" s="124"/>
      <c r="G703" s="124"/>
      <c r="H703" s="124"/>
      <c r="I703" s="124"/>
      <c r="J703" s="124"/>
      <c r="K703" s="124"/>
      <c r="L703" s="124"/>
      <c r="M703" s="124"/>
      <c r="N703" s="124"/>
      <c r="O703" s="260">
        <f t="shared" si="10"/>
        <v>0</v>
      </c>
      <c r="P703" s="265"/>
      <c r="Q703" s="135"/>
      <c r="R703" s="45"/>
      <c r="S703" s="56"/>
      <c r="T703" s="64"/>
    </row>
    <row r="704" spans="2:20" x14ac:dyDescent="0.25">
      <c r="B704" s="123" t="s">
        <v>151</v>
      </c>
      <c r="C704" s="124"/>
      <c r="D704" s="124"/>
      <c r="E704" s="124"/>
      <c r="F704" s="124"/>
      <c r="G704" s="124"/>
      <c r="H704" s="124"/>
      <c r="I704" s="124"/>
      <c r="J704" s="124"/>
      <c r="K704" s="124"/>
      <c r="L704" s="124"/>
      <c r="M704" s="124"/>
      <c r="N704" s="124"/>
      <c r="O704" s="260">
        <f t="shared" si="10"/>
        <v>0</v>
      </c>
      <c r="P704" s="265"/>
      <c r="Q704" s="135"/>
      <c r="R704" s="45"/>
      <c r="S704" s="56"/>
      <c r="T704" s="64"/>
    </row>
    <row r="705" spans="2:20" x14ac:dyDescent="0.25">
      <c r="B705" s="123" t="s">
        <v>151</v>
      </c>
      <c r="C705" s="124"/>
      <c r="D705" s="124"/>
      <c r="E705" s="124"/>
      <c r="F705" s="124"/>
      <c r="G705" s="124"/>
      <c r="H705" s="124"/>
      <c r="I705" s="124"/>
      <c r="J705" s="124"/>
      <c r="K705" s="124"/>
      <c r="L705" s="124"/>
      <c r="M705" s="124"/>
      <c r="N705" s="124"/>
      <c r="O705" s="260">
        <f t="shared" si="10"/>
        <v>0</v>
      </c>
      <c r="P705" s="265"/>
      <c r="Q705" s="135"/>
      <c r="R705" s="45"/>
      <c r="S705" s="56"/>
      <c r="T705" s="64"/>
    </row>
    <row r="706" spans="2:20" x14ac:dyDescent="0.25">
      <c r="B706" s="123" t="s">
        <v>151</v>
      </c>
      <c r="C706" s="124"/>
      <c r="D706" s="124"/>
      <c r="E706" s="124"/>
      <c r="F706" s="124"/>
      <c r="G706" s="124"/>
      <c r="H706" s="124"/>
      <c r="I706" s="124"/>
      <c r="J706" s="124"/>
      <c r="K706" s="124"/>
      <c r="L706" s="124"/>
      <c r="M706" s="124"/>
      <c r="N706" s="124"/>
      <c r="O706" s="260">
        <f t="shared" si="10"/>
        <v>0</v>
      </c>
      <c r="P706" s="265"/>
      <c r="Q706" s="135"/>
      <c r="R706" s="45"/>
      <c r="S706" s="56"/>
      <c r="T706" s="64"/>
    </row>
    <row r="707" spans="2:20" x14ac:dyDescent="0.25">
      <c r="B707" s="123" t="s">
        <v>151</v>
      </c>
      <c r="C707" s="124"/>
      <c r="D707" s="124"/>
      <c r="E707" s="124"/>
      <c r="F707" s="124"/>
      <c r="G707" s="124"/>
      <c r="H707" s="124"/>
      <c r="I707" s="124"/>
      <c r="J707" s="124"/>
      <c r="K707" s="124"/>
      <c r="L707" s="124"/>
      <c r="M707" s="124"/>
      <c r="N707" s="124"/>
      <c r="O707" s="260">
        <f t="shared" si="10"/>
        <v>0</v>
      </c>
      <c r="P707" s="265"/>
      <c r="Q707" s="135"/>
      <c r="R707" s="45"/>
      <c r="S707" s="56"/>
      <c r="T707" s="64"/>
    </row>
    <row r="708" spans="2:20" x14ac:dyDescent="0.25">
      <c r="B708" s="123" t="s">
        <v>151</v>
      </c>
      <c r="C708" s="125" t="s">
        <v>37</v>
      </c>
      <c r="D708" s="124"/>
      <c r="E708" s="124"/>
      <c r="F708" s="124"/>
      <c r="G708" s="124"/>
      <c r="H708" s="124"/>
      <c r="I708" s="124"/>
      <c r="J708" s="124"/>
      <c r="K708" s="124"/>
      <c r="L708" s="124"/>
      <c r="M708" s="124"/>
      <c r="N708" s="124"/>
      <c r="O708" s="260">
        <f t="shared" si="10"/>
        <v>0</v>
      </c>
      <c r="P708" s="265"/>
      <c r="Q708" s="135"/>
      <c r="R708" s="45"/>
      <c r="S708" s="56"/>
      <c r="T708" s="64"/>
    </row>
    <row r="709" spans="2:20" x14ac:dyDescent="0.25">
      <c r="B709" s="123" t="s">
        <v>151</v>
      </c>
      <c r="C709" s="126"/>
      <c r="D709" s="124"/>
      <c r="E709" s="124"/>
      <c r="F709" s="124"/>
      <c r="G709" s="124"/>
      <c r="H709" s="124"/>
      <c r="I709" s="124"/>
      <c r="J709" s="124"/>
      <c r="K709" s="124"/>
      <c r="L709" s="124"/>
      <c r="M709" s="124"/>
      <c r="N709" s="124"/>
      <c r="O709" s="260">
        <f t="shared" si="10"/>
        <v>0</v>
      </c>
      <c r="P709" s="265"/>
      <c r="Q709" s="135"/>
      <c r="R709" s="45"/>
      <c r="S709" s="56"/>
      <c r="T709" s="64"/>
    </row>
    <row r="710" spans="2:20" x14ac:dyDescent="0.25">
      <c r="B710" s="408" t="s">
        <v>152</v>
      </c>
      <c r="C710" s="408"/>
      <c r="D710" s="408"/>
      <c r="E710" s="408"/>
      <c r="F710" s="408"/>
      <c r="G710" s="408"/>
      <c r="H710" s="408"/>
      <c r="I710" s="408"/>
      <c r="J710" s="408"/>
      <c r="K710" s="408"/>
      <c r="L710" s="408"/>
      <c r="M710" s="408"/>
      <c r="N710" s="408"/>
      <c r="O710" s="408"/>
      <c r="P710" s="137">
        <f>SUM(O712:O720)</f>
        <v>0</v>
      </c>
      <c r="Q710" s="133">
        <f>SUM(Q712:Q720)</f>
        <v>0</v>
      </c>
      <c r="R710" s="45"/>
      <c r="S710" s="56"/>
      <c r="T710" s="64"/>
    </row>
    <row r="711" spans="2:20" x14ac:dyDescent="0.25">
      <c r="B711" s="257" t="s">
        <v>0</v>
      </c>
      <c r="C711" s="258" t="s">
        <v>1</v>
      </c>
      <c r="D711" s="258" t="s">
        <v>2</v>
      </c>
      <c r="E711" s="258" t="s">
        <v>28</v>
      </c>
      <c r="F711" s="258" t="s">
        <v>3</v>
      </c>
      <c r="G711" s="258" t="s">
        <v>4</v>
      </c>
      <c r="H711" s="258" t="s">
        <v>5</v>
      </c>
      <c r="I711" s="258" t="s">
        <v>6</v>
      </c>
      <c r="J711" s="258" t="s">
        <v>7</v>
      </c>
      <c r="K711" s="258" t="s">
        <v>8</v>
      </c>
      <c r="L711" s="258" t="s">
        <v>9</v>
      </c>
      <c r="M711" s="258" t="s">
        <v>10</v>
      </c>
      <c r="N711" s="258" t="s">
        <v>11</v>
      </c>
      <c r="O711" s="258" t="s">
        <v>12</v>
      </c>
      <c r="P711" s="259" t="s">
        <v>22</v>
      </c>
      <c r="Q711" s="134" t="s">
        <v>37</v>
      </c>
      <c r="R711" s="45"/>
      <c r="S711" s="56"/>
      <c r="T711" s="64"/>
    </row>
    <row r="712" spans="2:20" x14ac:dyDescent="0.25">
      <c r="B712" s="123" t="s">
        <v>152</v>
      </c>
      <c r="C712" s="124"/>
      <c r="D712" s="124"/>
      <c r="E712" s="124"/>
      <c r="F712" s="124"/>
      <c r="G712" s="124"/>
      <c r="H712" s="124"/>
      <c r="I712" s="124"/>
      <c r="J712" s="124"/>
      <c r="K712" s="124"/>
      <c r="L712" s="124"/>
      <c r="M712" s="124"/>
      <c r="N712" s="124"/>
      <c r="O712" s="260">
        <f t="shared" si="10"/>
        <v>0</v>
      </c>
      <c r="P712" s="265"/>
      <c r="Q712" s="135"/>
      <c r="R712" s="45"/>
      <c r="S712" s="56"/>
      <c r="T712" s="64"/>
    </row>
    <row r="713" spans="2:20" x14ac:dyDescent="0.25">
      <c r="B713" s="123" t="s">
        <v>152</v>
      </c>
      <c r="C713" s="124"/>
      <c r="D713" s="124"/>
      <c r="E713" s="124"/>
      <c r="F713" s="124"/>
      <c r="G713" s="124"/>
      <c r="H713" s="124"/>
      <c r="I713" s="124"/>
      <c r="J713" s="124"/>
      <c r="K713" s="124"/>
      <c r="L713" s="124"/>
      <c r="M713" s="124"/>
      <c r="N713" s="124"/>
      <c r="O713" s="260">
        <f t="shared" si="10"/>
        <v>0</v>
      </c>
      <c r="P713" s="265"/>
      <c r="Q713" s="135"/>
      <c r="R713" s="45"/>
      <c r="S713" s="56"/>
      <c r="T713" s="64"/>
    </row>
    <row r="714" spans="2:20" x14ac:dyDescent="0.25">
      <c r="B714" s="123" t="s">
        <v>152</v>
      </c>
      <c r="C714" s="124"/>
      <c r="D714" s="124"/>
      <c r="E714" s="124"/>
      <c r="F714" s="124"/>
      <c r="G714" s="124"/>
      <c r="H714" s="124"/>
      <c r="I714" s="124"/>
      <c r="J714" s="124"/>
      <c r="K714" s="124"/>
      <c r="L714" s="124"/>
      <c r="M714" s="124"/>
      <c r="N714" s="124"/>
      <c r="O714" s="260">
        <f t="shared" si="10"/>
        <v>0</v>
      </c>
      <c r="P714" s="265"/>
      <c r="Q714" s="135"/>
      <c r="R714" s="45"/>
      <c r="S714" s="56"/>
      <c r="T714" s="64"/>
    </row>
    <row r="715" spans="2:20" x14ac:dyDescent="0.25">
      <c r="B715" s="123" t="s">
        <v>152</v>
      </c>
      <c r="C715" s="124"/>
      <c r="D715" s="124"/>
      <c r="E715" s="124"/>
      <c r="F715" s="124"/>
      <c r="G715" s="124"/>
      <c r="H715" s="124"/>
      <c r="I715" s="124"/>
      <c r="J715" s="124"/>
      <c r="K715" s="124"/>
      <c r="L715" s="124"/>
      <c r="M715" s="124"/>
      <c r="N715" s="124"/>
      <c r="O715" s="260">
        <f t="shared" si="10"/>
        <v>0</v>
      </c>
      <c r="P715" s="265"/>
      <c r="Q715" s="135"/>
      <c r="R715" s="45"/>
      <c r="S715" s="56"/>
      <c r="T715" s="64"/>
    </row>
    <row r="716" spans="2:20" ht="25.9" customHeight="1" x14ac:dyDescent="0.25">
      <c r="B716" s="123" t="s">
        <v>152</v>
      </c>
      <c r="C716" s="129"/>
      <c r="D716" s="124"/>
      <c r="E716" s="124"/>
      <c r="F716" s="124"/>
      <c r="G716" s="124"/>
      <c r="H716" s="124"/>
      <c r="I716" s="124"/>
      <c r="J716" s="124"/>
      <c r="K716" s="124"/>
      <c r="L716" s="124"/>
      <c r="M716" s="124"/>
      <c r="N716" s="124"/>
      <c r="O716" s="260">
        <f t="shared" si="10"/>
        <v>0</v>
      </c>
      <c r="P716" s="265"/>
      <c r="Q716" s="135"/>
      <c r="R716" s="45"/>
      <c r="S716" s="56"/>
      <c r="T716" s="64"/>
    </row>
    <row r="717" spans="2:20" x14ac:dyDescent="0.25">
      <c r="B717" s="123" t="s">
        <v>152</v>
      </c>
      <c r="C717" s="129"/>
      <c r="D717" s="124"/>
      <c r="E717" s="124"/>
      <c r="F717" s="124"/>
      <c r="G717" s="124"/>
      <c r="H717" s="124"/>
      <c r="I717" s="124"/>
      <c r="J717" s="124"/>
      <c r="K717" s="124"/>
      <c r="L717" s="124"/>
      <c r="M717" s="124"/>
      <c r="N717" s="124"/>
      <c r="O717" s="260">
        <f t="shared" si="10"/>
        <v>0</v>
      </c>
      <c r="P717" s="265"/>
      <c r="Q717" s="135"/>
      <c r="R717" s="45"/>
      <c r="S717" s="56"/>
      <c r="T717" s="64"/>
    </row>
    <row r="718" spans="2:20" x14ac:dyDescent="0.25">
      <c r="B718" s="123" t="s">
        <v>152</v>
      </c>
      <c r="C718" s="124"/>
      <c r="D718" s="124"/>
      <c r="E718" s="124"/>
      <c r="F718" s="124"/>
      <c r="G718" s="124"/>
      <c r="H718" s="124"/>
      <c r="I718" s="124"/>
      <c r="J718" s="124"/>
      <c r="K718" s="124"/>
      <c r="L718" s="124"/>
      <c r="M718" s="124"/>
      <c r="N718" s="124"/>
      <c r="O718" s="260">
        <f t="shared" si="10"/>
        <v>0</v>
      </c>
      <c r="P718" s="265"/>
      <c r="Q718" s="135"/>
      <c r="R718" s="45"/>
      <c r="S718" s="56"/>
      <c r="T718" s="64"/>
    </row>
    <row r="719" spans="2:20" x14ac:dyDescent="0.25">
      <c r="B719" s="123" t="s">
        <v>152</v>
      </c>
      <c r="C719" s="125" t="s">
        <v>37</v>
      </c>
      <c r="D719" s="124"/>
      <c r="E719" s="124"/>
      <c r="F719" s="124"/>
      <c r="G719" s="124"/>
      <c r="H719" s="124"/>
      <c r="I719" s="124"/>
      <c r="J719" s="124"/>
      <c r="K719" s="124"/>
      <c r="L719" s="124"/>
      <c r="M719" s="124"/>
      <c r="N719" s="124"/>
      <c r="O719" s="260">
        <f t="shared" si="10"/>
        <v>0</v>
      </c>
      <c r="P719" s="265"/>
      <c r="Q719" s="135"/>
      <c r="R719" s="45"/>
      <c r="S719" s="56"/>
      <c r="T719" s="64"/>
    </row>
    <row r="720" spans="2:20" x14ac:dyDescent="0.25">
      <c r="B720" s="123" t="s">
        <v>152</v>
      </c>
      <c r="C720" s="126"/>
      <c r="D720" s="124"/>
      <c r="E720" s="124"/>
      <c r="F720" s="124"/>
      <c r="G720" s="124"/>
      <c r="H720" s="124"/>
      <c r="I720" s="124"/>
      <c r="J720" s="124"/>
      <c r="K720" s="124"/>
      <c r="L720" s="124"/>
      <c r="M720" s="124"/>
      <c r="N720" s="124"/>
      <c r="O720" s="260">
        <f t="shared" si="10"/>
        <v>0</v>
      </c>
      <c r="P720" s="265"/>
      <c r="Q720" s="135"/>
      <c r="R720" s="45"/>
      <c r="S720" s="56"/>
      <c r="T720" s="64"/>
    </row>
    <row r="721" spans="2:20" x14ac:dyDescent="0.25">
      <c r="B721" s="408" t="s">
        <v>153</v>
      </c>
      <c r="C721" s="408"/>
      <c r="D721" s="408"/>
      <c r="E721" s="408"/>
      <c r="F721" s="408"/>
      <c r="G721" s="408"/>
      <c r="H721" s="408"/>
      <c r="I721" s="408"/>
      <c r="J721" s="408"/>
      <c r="K721" s="408"/>
      <c r="L721" s="408"/>
      <c r="M721" s="408"/>
      <c r="N721" s="408"/>
      <c r="O721" s="408"/>
      <c r="P721" s="137">
        <f>SUM(O723:O731)</f>
        <v>0</v>
      </c>
      <c r="Q721" s="133">
        <f>SUM(Q723:Q731)</f>
        <v>0</v>
      </c>
      <c r="R721" s="45"/>
      <c r="S721" s="56"/>
      <c r="T721" s="64"/>
    </row>
    <row r="722" spans="2:20" x14ac:dyDescent="0.25">
      <c r="B722" s="257" t="s">
        <v>0</v>
      </c>
      <c r="C722" s="258" t="s">
        <v>1</v>
      </c>
      <c r="D722" s="258" t="s">
        <v>2</v>
      </c>
      <c r="E722" s="258" t="s">
        <v>28</v>
      </c>
      <c r="F722" s="258" t="s">
        <v>3</v>
      </c>
      <c r="G722" s="258" t="s">
        <v>4</v>
      </c>
      <c r="H722" s="258" t="s">
        <v>5</v>
      </c>
      <c r="I722" s="258" t="s">
        <v>6</v>
      </c>
      <c r="J722" s="258" t="s">
        <v>7</v>
      </c>
      <c r="K722" s="258" t="s">
        <v>8</v>
      </c>
      <c r="L722" s="258" t="s">
        <v>9</v>
      </c>
      <c r="M722" s="258" t="s">
        <v>10</v>
      </c>
      <c r="N722" s="258" t="s">
        <v>11</v>
      </c>
      <c r="O722" s="258" t="s">
        <v>12</v>
      </c>
      <c r="P722" s="259" t="s">
        <v>22</v>
      </c>
      <c r="Q722" s="134" t="s">
        <v>37</v>
      </c>
      <c r="R722" s="45"/>
      <c r="S722" s="56"/>
      <c r="T722" s="64"/>
    </row>
    <row r="723" spans="2:20" x14ac:dyDescent="0.25">
      <c r="B723" s="123" t="s">
        <v>153</v>
      </c>
      <c r="C723" s="124"/>
      <c r="D723" s="124"/>
      <c r="E723" s="124"/>
      <c r="F723" s="124"/>
      <c r="G723" s="124"/>
      <c r="H723" s="124"/>
      <c r="I723" s="124"/>
      <c r="J723" s="124"/>
      <c r="K723" s="124"/>
      <c r="L723" s="124"/>
      <c r="M723" s="124"/>
      <c r="N723" s="124"/>
      <c r="O723" s="260">
        <f t="shared" ref="O723:O732" si="11">SUM(F723:N723)</f>
        <v>0</v>
      </c>
      <c r="P723" s="265"/>
      <c r="Q723" s="135"/>
      <c r="R723" s="45"/>
      <c r="S723" s="56"/>
      <c r="T723" s="64"/>
    </row>
    <row r="724" spans="2:20" x14ac:dyDescent="0.25">
      <c r="B724" s="123" t="s">
        <v>153</v>
      </c>
      <c r="C724" s="124"/>
      <c r="D724" s="124"/>
      <c r="E724" s="124"/>
      <c r="F724" s="124"/>
      <c r="G724" s="124"/>
      <c r="H724" s="124"/>
      <c r="I724" s="124"/>
      <c r="J724" s="124"/>
      <c r="K724" s="124"/>
      <c r="L724" s="124"/>
      <c r="M724" s="124"/>
      <c r="N724" s="124"/>
      <c r="O724" s="260">
        <f t="shared" si="11"/>
        <v>0</v>
      </c>
      <c r="P724" s="265"/>
      <c r="Q724" s="135"/>
      <c r="R724" s="45"/>
      <c r="S724" s="56"/>
      <c r="T724" s="64"/>
    </row>
    <row r="725" spans="2:20" x14ac:dyDescent="0.25">
      <c r="B725" s="123" t="s">
        <v>153</v>
      </c>
      <c r="C725" s="124"/>
      <c r="D725" s="124"/>
      <c r="E725" s="124"/>
      <c r="F725" s="124"/>
      <c r="G725" s="124"/>
      <c r="H725" s="124"/>
      <c r="I725" s="124"/>
      <c r="J725" s="124"/>
      <c r="K725" s="124"/>
      <c r="L725" s="124"/>
      <c r="M725" s="124"/>
      <c r="N725" s="124"/>
      <c r="O725" s="260">
        <f t="shared" si="11"/>
        <v>0</v>
      </c>
      <c r="P725" s="265"/>
      <c r="Q725" s="135"/>
      <c r="R725" s="45"/>
      <c r="S725" s="56"/>
      <c r="T725" s="64"/>
    </row>
    <row r="726" spans="2:20" x14ac:dyDescent="0.25">
      <c r="B726" s="123" t="s">
        <v>153</v>
      </c>
      <c r="C726" s="124"/>
      <c r="D726" s="124"/>
      <c r="E726" s="124"/>
      <c r="F726" s="124"/>
      <c r="G726" s="124"/>
      <c r="H726" s="124"/>
      <c r="I726" s="124"/>
      <c r="J726" s="124"/>
      <c r="K726" s="124"/>
      <c r="L726" s="124"/>
      <c r="M726" s="124"/>
      <c r="N726" s="124"/>
      <c r="O726" s="260">
        <f t="shared" si="11"/>
        <v>0</v>
      </c>
      <c r="P726" s="265"/>
      <c r="Q726" s="135"/>
      <c r="R726" s="45"/>
      <c r="S726" s="56"/>
      <c r="T726" s="64"/>
    </row>
    <row r="727" spans="2:20" x14ac:dyDescent="0.25">
      <c r="B727" s="123" t="s">
        <v>153</v>
      </c>
      <c r="C727" s="124"/>
      <c r="D727" s="124"/>
      <c r="E727" s="124"/>
      <c r="F727" s="124"/>
      <c r="G727" s="124"/>
      <c r="H727" s="124"/>
      <c r="I727" s="124"/>
      <c r="J727" s="124"/>
      <c r="K727" s="124"/>
      <c r="L727" s="124"/>
      <c r="M727" s="124"/>
      <c r="N727" s="124"/>
      <c r="O727" s="260">
        <f t="shared" si="11"/>
        <v>0</v>
      </c>
      <c r="P727" s="265"/>
      <c r="Q727" s="135"/>
      <c r="R727" s="45"/>
      <c r="S727" s="56"/>
      <c r="T727" s="64"/>
    </row>
    <row r="728" spans="2:20" x14ac:dyDescent="0.25">
      <c r="B728" s="123" t="s">
        <v>153</v>
      </c>
      <c r="C728" s="124"/>
      <c r="D728" s="124"/>
      <c r="E728" s="124"/>
      <c r="F728" s="124"/>
      <c r="G728" s="124"/>
      <c r="H728" s="124"/>
      <c r="I728" s="124"/>
      <c r="J728" s="124"/>
      <c r="K728" s="124"/>
      <c r="L728" s="124"/>
      <c r="M728" s="124"/>
      <c r="N728" s="124"/>
      <c r="O728" s="260">
        <f t="shared" si="11"/>
        <v>0</v>
      </c>
      <c r="P728" s="265"/>
      <c r="Q728" s="135"/>
      <c r="R728" s="45"/>
      <c r="S728" s="56"/>
      <c r="T728" s="64"/>
    </row>
    <row r="729" spans="2:20" x14ac:dyDescent="0.25">
      <c r="B729" s="123" t="s">
        <v>153</v>
      </c>
      <c r="C729" s="124"/>
      <c r="D729" s="124"/>
      <c r="E729" s="124"/>
      <c r="F729" s="124"/>
      <c r="G729" s="124"/>
      <c r="H729" s="124"/>
      <c r="I729" s="124"/>
      <c r="J729" s="124"/>
      <c r="K729" s="124"/>
      <c r="L729" s="124"/>
      <c r="M729" s="124"/>
      <c r="N729" s="124"/>
      <c r="O729" s="260">
        <f t="shared" si="11"/>
        <v>0</v>
      </c>
      <c r="P729" s="265"/>
      <c r="Q729" s="135"/>
      <c r="R729" s="45"/>
      <c r="S729" s="56"/>
      <c r="T729" s="64"/>
    </row>
    <row r="730" spans="2:20" x14ac:dyDescent="0.25">
      <c r="B730" s="123" t="s">
        <v>153</v>
      </c>
      <c r="C730" s="125" t="s">
        <v>37</v>
      </c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260">
        <f t="shared" si="11"/>
        <v>0</v>
      </c>
      <c r="P730" s="265"/>
      <c r="Q730" s="135"/>
      <c r="R730" s="45"/>
      <c r="S730" s="56"/>
      <c r="T730" s="64"/>
    </row>
    <row r="731" spans="2:20" x14ac:dyDescent="0.25">
      <c r="B731" s="123" t="s">
        <v>153</v>
      </c>
      <c r="C731" s="126"/>
      <c r="D731" s="124"/>
      <c r="E731" s="124"/>
      <c r="F731" s="124"/>
      <c r="G731" s="124"/>
      <c r="H731" s="124"/>
      <c r="I731" s="124"/>
      <c r="J731" s="124"/>
      <c r="K731" s="124"/>
      <c r="L731" s="124"/>
      <c r="M731" s="124"/>
      <c r="N731" s="124"/>
      <c r="O731" s="260">
        <f t="shared" si="11"/>
        <v>0</v>
      </c>
      <c r="P731" s="265"/>
      <c r="Q731" s="135"/>
      <c r="R731" s="45"/>
      <c r="S731" s="56"/>
      <c r="T731" s="64"/>
    </row>
    <row r="732" spans="2:20" x14ac:dyDescent="0.25">
      <c r="B732" s="123" t="s">
        <v>153</v>
      </c>
      <c r="C732" s="126"/>
      <c r="D732" s="124"/>
      <c r="E732" s="124"/>
      <c r="F732" s="124"/>
      <c r="G732" s="124"/>
      <c r="H732" s="124"/>
      <c r="I732" s="124"/>
      <c r="J732" s="124"/>
      <c r="K732" s="124"/>
      <c r="L732" s="124"/>
      <c r="M732" s="124"/>
      <c r="N732" s="124"/>
      <c r="O732" s="260">
        <f t="shared" si="11"/>
        <v>0</v>
      </c>
      <c r="P732" s="265"/>
      <c r="Q732" s="135"/>
      <c r="R732" s="45"/>
      <c r="S732" s="56"/>
      <c r="T732" s="64"/>
    </row>
    <row r="733" spans="2:20" x14ac:dyDescent="0.25">
      <c r="B733" s="408" t="s">
        <v>154</v>
      </c>
      <c r="C733" s="408"/>
      <c r="D733" s="408"/>
      <c r="E733" s="408"/>
      <c r="F733" s="408"/>
      <c r="G733" s="408"/>
      <c r="H733" s="408"/>
      <c r="I733" s="408"/>
      <c r="J733" s="408"/>
      <c r="K733" s="408"/>
      <c r="L733" s="408"/>
      <c r="M733" s="408"/>
      <c r="N733" s="408"/>
      <c r="O733" s="408"/>
      <c r="P733" s="137">
        <f>SUM(O735:O743)</f>
        <v>0</v>
      </c>
      <c r="Q733" s="133">
        <f>SUM(Q735:Q743)</f>
        <v>0</v>
      </c>
      <c r="R733" s="45"/>
      <c r="S733" s="56"/>
      <c r="T733" s="64"/>
    </row>
    <row r="734" spans="2:20" x14ac:dyDescent="0.25">
      <c r="B734" s="257" t="s">
        <v>0</v>
      </c>
      <c r="C734" s="258" t="s">
        <v>1</v>
      </c>
      <c r="D734" s="258" t="s">
        <v>2</v>
      </c>
      <c r="E734" s="258" t="s">
        <v>28</v>
      </c>
      <c r="F734" s="258" t="s">
        <v>3</v>
      </c>
      <c r="G734" s="258" t="s">
        <v>4</v>
      </c>
      <c r="H734" s="258" t="s">
        <v>5</v>
      </c>
      <c r="I734" s="258" t="s">
        <v>6</v>
      </c>
      <c r="J734" s="258" t="s">
        <v>7</v>
      </c>
      <c r="K734" s="258" t="s">
        <v>8</v>
      </c>
      <c r="L734" s="258" t="s">
        <v>9</v>
      </c>
      <c r="M734" s="258" t="s">
        <v>10</v>
      </c>
      <c r="N734" s="258" t="s">
        <v>11</v>
      </c>
      <c r="O734" s="258" t="s">
        <v>12</v>
      </c>
      <c r="P734" s="259" t="s">
        <v>22</v>
      </c>
      <c r="Q734" s="134" t="s">
        <v>37</v>
      </c>
      <c r="R734" s="45"/>
      <c r="S734" s="56"/>
      <c r="T734" s="64"/>
    </row>
    <row r="735" spans="2:20" x14ac:dyDescent="0.25">
      <c r="B735" s="123" t="s">
        <v>154</v>
      </c>
      <c r="C735" s="124"/>
      <c r="D735" s="124"/>
      <c r="E735" s="124"/>
      <c r="F735" s="124"/>
      <c r="G735" s="124"/>
      <c r="H735" s="124"/>
      <c r="I735" s="124"/>
      <c r="J735" s="124"/>
      <c r="K735" s="124"/>
      <c r="L735" s="124"/>
      <c r="M735" s="124"/>
      <c r="N735" s="124"/>
      <c r="O735" s="260">
        <f t="shared" ref="O735:O744" si="12">SUM(F735:N735)</f>
        <v>0</v>
      </c>
      <c r="P735" s="265"/>
      <c r="Q735" s="135"/>
      <c r="R735" s="45"/>
      <c r="S735" s="56"/>
      <c r="T735" s="64"/>
    </row>
    <row r="736" spans="2:20" x14ac:dyDescent="0.25">
      <c r="B736" s="123" t="s">
        <v>154</v>
      </c>
      <c r="C736" s="124"/>
      <c r="D736" s="124"/>
      <c r="E736" s="124"/>
      <c r="F736" s="124"/>
      <c r="G736" s="124"/>
      <c r="H736" s="124"/>
      <c r="I736" s="124"/>
      <c r="J736" s="124"/>
      <c r="K736" s="124"/>
      <c r="L736" s="124"/>
      <c r="M736" s="124"/>
      <c r="N736" s="124"/>
      <c r="O736" s="260">
        <f t="shared" si="12"/>
        <v>0</v>
      </c>
      <c r="P736" s="265"/>
      <c r="Q736" s="135"/>
      <c r="R736" s="45"/>
      <c r="S736" s="56"/>
      <c r="T736" s="64"/>
    </row>
    <row r="737" spans="2:20" x14ac:dyDescent="0.25">
      <c r="B737" s="123" t="s">
        <v>154</v>
      </c>
      <c r="C737" s="124"/>
      <c r="D737" s="124"/>
      <c r="E737" s="124"/>
      <c r="F737" s="124"/>
      <c r="G737" s="124"/>
      <c r="H737" s="124"/>
      <c r="I737" s="124"/>
      <c r="J737" s="124"/>
      <c r="K737" s="124"/>
      <c r="L737" s="124"/>
      <c r="M737" s="124"/>
      <c r="N737" s="124"/>
      <c r="O737" s="260">
        <f t="shared" si="12"/>
        <v>0</v>
      </c>
      <c r="P737" s="265"/>
      <c r="Q737" s="135"/>
      <c r="R737" s="45"/>
      <c r="S737" s="56"/>
      <c r="T737" s="64"/>
    </row>
    <row r="738" spans="2:20" x14ac:dyDescent="0.25">
      <c r="B738" s="123" t="s">
        <v>154</v>
      </c>
      <c r="C738" s="124"/>
      <c r="D738" s="124"/>
      <c r="E738" s="124"/>
      <c r="F738" s="124"/>
      <c r="G738" s="124"/>
      <c r="H738" s="124"/>
      <c r="I738" s="124"/>
      <c r="J738" s="124"/>
      <c r="K738" s="124"/>
      <c r="L738" s="124"/>
      <c r="M738" s="124"/>
      <c r="N738" s="124"/>
      <c r="O738" s="260">
        <f t="shared" si="12"/>
        <v>0</v>
      </c>
      <c r="P738" s="265"/>
      <c r="Q738" s="135"/>
      <c r="R738" s="45"/>
      <c r="S738" s="56"/>
      <c r="T738" s="64"/>
    </row>
    <row r="739" spans="2:20" x14ac:dyDescent="0.25">
      <c r="B739" s="123" t="s">
        <v>154</v>
      </c>
      <c r="C739" s="124"/>
      <c r="D739" s="124"/>
      <c r="E739" s="124"/>
      <c r="F739" s="124"/>
      <c r="G739" s="124"/>
      <c r="H739" s="124"/>
      <c r="I739" s="124"/>
      <c r="J739" s="124"/>
      <c r="K739" s="124"/>
      <c r="L739" s="124"/>
      <c r="M739" s="124"/>
      <c r="N739" s="124"/>
      <c r="O739" s="260">
        <f t="shared" si="12"/>
        <v>0</v>
      </c>
      <c r="P739" s="265"/>
      <c r="Q739" s="135"/>
      <c r="R739" s="45"/>
      <c r="S739" s="56"/>
      <c r="T739" s="64"/>
    </row>
    <row r="740" spans="2:20" x14ac:dyDescent="0.25">
      <c r="B740" s="123" t="s">
        <v>154</v>
      </c>
      <c r="C740" s="124"/>
      <c r="D740" s="124"/>
      <c r="E740" s="124"/>
      <c r="F740" s="124"/>
      <c r="G740" s="124"/>
      <c r="H740" s="124"/>
      <c r="I740" s="124"/>
      <c r="J740" s="124"/>
      <c r="K740" s="124"/>
      <c r="L740" s="124"/>
      <c r="M740" s="124"/>
      <c r="N740" s="124"/>
      <c r="O740" s="260">
        <f t="shared" si="12"/>
        <v>0</v>
      </c>
      <c r="P740" s="265"/>
      <c r="Q740" s="135"/>
      <c r="R740" s="45"/>
      <c r="S740" s="56"/>
      <c r="T740" s="64"/>
    </row>
    <row r="741" spans="2:20" x14ac:dyDescent="0.25">
      <c r="B741" s="123" t="s">
        <v>154</v>
      </c>
      <c r="C741" s="124"/>
      <c r="D741" s="124"/>
      <c r="E741" s="124"/>
      <c r="F741" s="124"/>
      <c r="G741" s="124"/>
      <c r="H741" s="124"/>
      <c r="I741" s="124"/>
      <c r="J741" s="124"/>
      <c r="K741" s="124"/>
      <c r="L741" s="124"/>
      <c r="M741" s="124"/>
      <c r="N741" s="124"/>
      <c r="O741" s="260">
        <f t="shared" si="12"/>
        <v>0</v>
      </c>
      <c r="P741" s="265"/>
      <c r="Q741" s="135"/>
      <c r="R741" s="45"/>
      <c r="S741" s="56"/>
      <c r="T741" s="64"/>
    </row>
    <row r="742" spans="2:20" x14ac:dyDescent="0.25">
      <c r="B742" s="123" t="s">
        <v>154</v>
      </c>
      <c r="C742" s="125" t="s">
        <v>37</v>
      </c>
      <c r="D742" s="124"/>
      <c r="E742" s="124"/>
      <c r="F742" s="124"/>
      <c r="G742" s="124"/>
      <c r="H742" s="124"/>
      <c r="I742" s="124"/>
      <c r="J742" s="124"/>
      <c r="K742" s="124"/>
      <c r="L742" s="124"/>
      <c r="M742" s="124"/>
      <c r="N742" s="124"/>
      <c r="O742" s="260">
        <f t="shared" si="12"/>
        <v>0</v>
      </c>
      <c r="P742" s="265"/>
      <c r="Q742" s="135"/>
      <c r="R742" s="45"/>
      <c r="S742" s="56"/>
      <c r="T742" s="64"/>
    </row>
    <row r="743" spans="2:20" x14ac:dyDescent="0.25">
      <c r="B743" s="123" t="s">
        <v>154</v>
      </c>
      <c r="C743" s="126"/>
      <c r="D743" s="124"/>
      <c r="E743" s="124"/>
      <c r="F743" s="124"/>
      <c r="G743" s="124"/>
      <c r="H743" s="124"/>
      <c r="I743" s="124"/>
      <c r="J743" s="124"/>
      <c r="K743" s="124"/>
      <c r="L743" s="124"/>
      <c r="M743" s="124"/>
      <c r="N743" s="124"/>
      <c r="O743" s="260">
        <f t="shared" si="12"/>
        <v>0</v>
      </c>
      <c r="P743" s="265"/>
      <c r="Q743" s="135"/>
      <c r="R743" s="45"/>
      <c r="S743" s="56"/>
      <c r="T743" s="64"/>
    </row>
    <row r="744" spans="2:20" x14ac:dyDescent="0.25">
      <c r="B744" s="123" t="s">
        <v>154</v>
      </c>
      <c r="C744" s="126"/>
      <c r="D744" s="124"/>
      <c r="E744" s="124"/>
      <c r="F744" s="124"/>
      <c r="G744" s="124"/>
      <c r="H744" s="124"/>
      <c r="I744" s="124"/>
      <c r="J744" s="124"/>
      <c r="K744" s="124"/>
      <c r="L744" s="124"/>
      <c r="M744" s="124"/>
      <c r="N744" s="124"/>
      <c r="O744" s="260">
        <f t="shared" si="12"/>
        <v>0</v>
      </c>
      <c r="P744" s="265"/>
      <c r="Q744" s="135"/>
      <c r="R744" s="45"/>
      <c r="S744" s="56"/>
      <c r="T744" s="64"/>
    </row>
    <row r="745" spans="2:20" x14ac:dyDescent="0.25">
      <c r="B745" s="408" t="s">
        <v>155</v>
      </c>
      <c r="C745" s="408"/>
      <c r="D745" s="408"/>
      <c r="E745" s="408"/>
      <c r="F745" s="408"/>
      <c r="G745" s="408"/>
      <c r="H745" s="408"/>
      <c r="I745" s="408"/>
      <c r="J745" s="408"/>
      <c r="K745" s="408"/>
      <c r="L745" s="408"/>
      <c r="M745" s="408"/>
      <c r="N745" s="408"/>
      <c r="O745" s="408"/>
      <c r="P745" s="137">
        <f>SUM(O747:O755)</f>
        <v>0</v>
      </c>
      <c r="Q745" s="133">
        <f>SUM(Q747:Q755)</f>
        <v>0</v>
      </c>
      <c r="R745" s="45"/>
      <c r="S745" s="56"/>
      <c r="T745" s="64"/>
    </row>
    <row r="746" spans="2:20" x14ac:dyDescent="0.25">
      <c r="B746" s="257" t="s">
        <v>0</v>
      </c>
      <c r="C746" s="258" t="s">
        <v>1</v>
      </c>
      <c r="D746" s="258" t="s">
        <v>2</v>
      </c>
      <c r="E746" s="258" t="s">
        <v>28</v>
      </c>
      <c r="F746" s="258" t="s">
        <v>3</v>
      </c>
      <c r="G746" s="258" t="s">
        <v>4</v>
      </c>
      <c r="H746" s="258" t="s">
        <v>5</v>
      </c>
      <c r="I746" s="258" t="s">
        <v>6</v>
      </c>
      <c r="J746" s="258" t="s">
        <v>7</v>
      </c>
      <c r="K746" s="258" t="s">
        <v>8</v>
      </c>
      <c r="L746" s="258" t="s">
        <v>9</v>
      </c>
      <c r="M746" s="258" t="s">
        <v>10</v>
      </c>
      <c r="N746" s="258" t="s">
        <v>11</v>
      </c>
      <c r="O746" s="258" t="s">
        <v>12</v>
      </c>
      <c r="P746" s="264" t="s">
        <v>22</v>
      </c>
      <c r="Q746" s="134" t="s">
        <v>37</v>
      </c>
      <c r="R746" s="45"/>
      <c r="S746" s="56"/>
      <c r="T746" s="64"/>
    </row>
    <row r="747" spans="2:20" x14ac:dyDescent="0.25">
      <c r="B747" s="123" t="s">
        <v>155</v>
      </c>
      <c r="C747" s="124"/>
      <c r="D747" s="124"/>
      <c r="E747" s="124"/>
      <c r="F747" s="124"/>
      <c r="G747" s="124"/>
      <c r="H747" s="124"/>
      <c r="I747" s="124"/>
      <c r="J747" s="124"/>
      <c r="K747" s="124"/>
      <c r="L747" s="124"/>
      <c r="M747" s="124"/>
      <c r="N747" s="124"/>
      <c r="O747" s="260">
        <f t="shared" ref="O747:O756" si="13">SUM(F747:N747)</f>
        <v>0</v>
      </c>
      <c r="P747" s="265"/>
      <c r="Q747" s="135"/>
      <c r="R747" s="45"/>
      <c r="S747" s="56"/>
      <c r="T747" s="64"/>
    </row>
    <row r="748" spans="2:20" x14ac:dyDescent="0.25">
      <c r="B748" s="123" t="s">
        <v>155</v>
      </c>
      <c r="C748" s="124"/>
      <c r="D748" s="124"/>
      <c r="E748" s="124"/>
      <c r="F748" s="124"/>
      <c r="G748" s="124"/>
      <c r="H748" s="124"/>
      <c r="I748" s="124"/>
      <c r="J748" s="124"/>
      <c r="K748" s="124"/>
      <c r="L748" s="124"/>
      <c r="M748" s="124"/>
      <c r="N748" s="124"/>
      <c r="O748" s="260">
        <f t="shared" si="13"/>
        <v>0</v>
      </c>
      <c r="P748" s="265"/>
      <c r="Q748" s="135"/>
      <c r="R748" s="45"/>
      <c r="S748" s="56"/>
      <c r="T748" s="64"/>
    </row>
    <row r="749" spans="2:20" x14ac:dyDescent="0.25">
      <c r="B749" s="123" t="s">
        <v>155</v>
      </c>
      <c r="C749" s="124"/>
      <c r="D749" s="124"/>
      <c r="E749" s="124"/>
      <c r="F749" s="124"/>
      <c r="G749" s="124"/>
      <c r="H749" s="124"/>
      <c r="I749" s="124"/>
      <c r="J749" s="124"/>
      <c r="K749" s="124"/>
      <c r="L749" s="124"/>
      <c r="M749" s="124"/>
      <c r="N749" s="124"/>
      <c r="O749" s="260">
        <f t="shared" si="13"/>
        <v>0</v>
      </c>
      <c r="P749" s="265"/>
      <c r="Q749" s="135"/>
      <c r="R749" s="45"/>
      <c r="S749" s="56"/>
      <c r="T749" s="64"/>
    </row>
    <row r="750" spans="2:20" x14ac:dyDescent="0.25">
      <c r="B750" s="123" t="s">
        <v>155</v>
      </c>
      <c r="C750" s="124"/>
      <c r="D750" s="124"/>
      <c r="E750" s="124"/>
      <c r="F750" s="124"/>
      <c r="G750" s="124"/>
      <c r="H750" s="124"/>
      <c r="I750" s="124"/>
      <c r="J750" s="124"/>
      <c r="K750" s="124"/>
      <c r="L750" s="124"/>
      <c r="M750" s="124"/>
      <c r="N750" s="124"/>
      <c r="O750" s="260">
        <f t="shared" si="13"/>
        <v>0</v>
      </c>
      <c r="P750" s="265"/>
      <c r="Q750" s="135"/>
      <c r="R750" s="45"/>
      <c r="S750" s="56"/>
      <c r="T750" s="64"/>
    </row>
    <row r="751" spans="2:20" x14ac:dyDescent="0.25">
      <c r="B751" s="123" t="s">
        <v>155</v>
      </c>
      <c r="C751" s="124"/>
      <c r="D751" s="124"/>
      <c r="E751" s="124"/>
      <c r="F751" s="124"/>
      <c r="G751" s="124"/>
      <c r="H751" s="124"/>
      <c r="I751" s="124"/>
      <c r="J751" s="124"/>
      <c r="K751" s="124"/>
      <c r="L751" s="124"/>
      <c r="M751" s="124"/>
      <c r="N751" s="124"/>
      <c r="O751" s="260">
        <f t="shared" si="13"/>
        <v>0</v>
      </c>
      <c r="P751" s="265"/>
      <c r="Q751" s="135"/>
      <c r="R751" s="45"/>
      <c r="S751" s="56"/>
      <c r="T751" s="64"/>
    </row>
    <row r="752" spans="2:20" x14ac:dyDescent="0.25">
      <c r="B752" s="123" t="s">
        <v>155</v>
      </c>
      <c r="C752" s="124"/>
      <c r="D752" s="124"/>
      <c r="E752" s="124"/>
      <c r="F752" s="124"/>
      <c r="G752" s="124"/>
      <c r="H752" s="124"/>
      <c r="I752" s="124"/>
      <c r="J752" s="124"/>
      <c r="K752" s="124"/>
      <c r="L752" s="124"/>
      <c r="M752" s="124"/>
      <c r="N752" s="124"/>
      <c r="O752" s="260">
        <f t="shared" si="13"/>
        <v>0</v>
      </c>
      <c r="P752" s="265"/>
      <c r="Q752" s="135"/>
      <c r="R752" s="45"/>
      <c r="S752" s="56"/>
      <c r="T752" s="64"/>
    </row>
    <row r="753" spans="2:20" x14ac:dyDescent="0.25">
      <c r="B753" s="123" t="s">
        <v>155</v>
      </c>
      <c r="C753" s="124"/>
      <c r="D753" s="124"/>
      <c r="E753" s="124"/>
      <c r="F753" s="124"/>
      <c r="G753" s="124"/>
      <c r="H753" s="124"/>
      <c r="I753" s="124"/>
      <c r="J753" s="124"/>
      <c r="K753" s="124"/>
      <c r="L753" s="124"/>
      <c r="M753" s="124"/>
      <c r="N753" s="124"/>
      <c r="O753" s="260">
        <f t="shared" si="13"/>
        <v>0</v>
      </c>
      <c r="P753" s="265"/>
      <c r="Q753" s="135"/>
      <c r="R753" s="45"/>
      <c r="S753" s="56"/>
      <c r="T753" s="64"/>
    </row>
    <row r="754" spans="2:20" x14ac:dyDescent="0.25">
      <c r="B754" s="123" t="s">
        <v>155</v>
      </c>
      <c r="C754" s="125" t="s">
        <v>37</v>
      </c>
      <c r="D754" s="124"/>
      <c r="E754" s="124"/>
      <c r="F754" s="124"/>
      <c r="G754" s="124"/>
      <c r="H754" s="124"/>
      <c r="I754" s="124"/>
      <c r="J754" s="124"/>
      <c r="K754" s="124"/>
      <c r="L754" s="124"/>
      <c r="M754" s="124"/>
      <c r="N754" s="124"/>
      <c r="O754" s="260">
        <f t="shared" si="13"/>
        <v>0</v>
      </c>
      <c r="P754" s="265"/>
      <c r="Q754" s="135"/>
      <c r="R754" s="45"/>
      <c r="S754" s="56"/>
      <c r="T754" s="64"/>
    </row>
    <row r="755" spans="2:20" x14ac:dyDescent="0.25">
      <c r="B755" s="123" t="s">
        <v>155</v>
      </c>
      <c r="C755" s="126"/>
      <c r="D755" s="124"/>
      <c r="E755" s="124"/>
      <c r="F755" s="124"/>
      <c r="G755" s="124"/>
      <c r="H755" s="124"/>
      <c r="I755" s="124"/>
      <c r="J755" s="124"/>
      <c r="K755" s="124"/>
      <c r="L755" s="124"/>
      <c r="M755" s="124"/>
      <c r="N755" s="124"/>
      <c r="O755" s="260">
        <f t="shared" si="13"/>
        <v>0</v>
      </c>
      <c r="P755" s="265"/>
      <c r="Q755" s="135"/>
      <c r="R755" s="45"/>
      <c r="S755" s="56"/>
      <c r="T755" s="64"/>
    </row>
    <row r="756" spans="2:20" x14ac:dyDescent="0.25">
      <c r="B756" s="123" t="s">
        <v>155</v>
      </c>
      <c r="C756" s="126"/>
      <c r="D756" s="124"/>
      <c r="E756" s="124"/>
      <c r="F756" s="124"/>
      <c r="G756" s="124"/>
      <c r="H756" s="124"/>
      <c r="I756" s="124"/>
      <c r="J756" s="124"/>
      <c r="K756" s="124"/>
      <c r="L756" s="124"/>
      <c r="M756" s="124"/>
      <c r="N756" s="124"/>
      <c r="O756" s="260">
        <f t="shared" si="13"/>
        <v>0</v>
      </c>
      <c r="P756" s="265"/>
      <c r="Q756" s="135"/>
      <c r="R756" s="45"/>
      <c r="S756" s="56"/>
      <c r="T756" s="64"/>
    </row>
    <row r="757" spans="2:20" x14ac:dyDescent="0.25">
      <c r="B757" s="408" t="s">
        <v>156</v>
      </c>
      <c r="C757" s="408"/>
      <c r="D757" s="408"/>
      <c r="E757" s="408"/>
      <c r="F757" s="408"/>
      <c r="G757" s="408"/>
      <c r="H757" s="408"/>
      <c r="I757" s="408"/>
      <c r="J757" s="408"/>
      <c r="K757" s="408"/>
      <c r="L757" s="408"/>
      <c r="M757" s="408"/>
      <c r="N757" s="408"/>
      <c r="O757" s="408"/>
      <c r="P757" s="137">
        <f>SUM(O759:O767)</f>
        <v>0</v>
      </c>
      <c r="Q757" s="133">
        <f>SUM(Q759:Q767)</f>
        <v>0</v>
      </c>
      <c r="R757" s="45"/>
      <c r="S757" s="56"/>
      <c r="T757" s="64"/>
    </row>
    <row r="758" spans="2:20" x14ac:dyDescent="0.25">
      <c r="B758" s="257" t="s">
        <v>0</v>
      </c>
      <c r="C758" s="258" t="s">
        <v>1</v>
      </c>
      <c r="D758" s="258" t="s">
        <v>2</v>
      </c>
      <c r="E758" s="258" t="s">
        <v>28</v>
      </c>
      <c r="F758" s="258" t="s">
        <v>3</v>
      </c>
      <c r="G758" s="258" t="s">
        <v>4</v>
      </c>
      <c r="H758" s="258" t="s">
        <v>5</v>
      </c>
      <c r="I758" s="258" t="s">
        <v>6</v>
      </c>
      <c r="J758" s="258" t="s">
        <v>7</v>
      </c>
      <c r="K758" s="258" t="s">
        <v>8</v>
      </c>
      <c r="L758" s="258" t="s">
        <v>9</v>
      </c>
      <c r="M758" s="258" t="s">
        <v>10</v>
      </c>
      <c r="N758" s="258" t="s">
        <v>11</v>
      </c>
      <c r="O758" s="258" t="s">
        <v>12</v>
      </c>
      <c r="P758" s="259" t="s">
        <v>22</v>
      </c>
      <c r="Q758" s="134" t="s">
        <v>37</v>
      </c>
      <c r="R758" s="45"/>
      <c r="S758" s="56"/>
      <c r="T758" s="64"/>
    </row>
    <row r="759" spans="2:20" x14ac:dyDescent="0.25">
      <c r="B759" s="123" t="s">
        <v>156</v>
      </c>
      <c r="C759" s="124"/>
      <c r="D759" s="124"/>
      <c r="E759" s="124"/>
      <c r="F759" s="124"/>
      <c r="G759" s="124"/>
      <c r="H759" s="124"/>
      <c r="I759" s="124"/>
      <c r="J759" s="124"/>
      <c r="K759" s="124"/>
      <c r="L759" s="124"/>
      <c r="M759" s="124"/>
      <c r="N759" s="124"/>
      <c r="O759" s="260">
        <f t="shared" ref="O759:O768" si="14">SUM(F759:N759)</f>
        <v>0</v>
      </c>
      <c r="P759" s="265"/>
      <c r="Q759" s="135"/>
      <c r="R759" s="45"/>
      <c r="S759" s="56"/>
      <c r="T759" s="64"/>
    </row>
    <row r="760" spans="2:20" x14ac:dyDescent="0.25">
      <c r="B760" s="123" t="s">
        <v>156</v>
      </c>
      <c r="C760" s="124"/>
      <c r="D760" s="124"/>
      <c r="E760" s="124"/>
      <c r="F760" s="124"/>
      <c r="G760" s="124"/>
      <c r="H760" s="124"/>
      <c r="I760" s="124"/>
      <c r="J760" s="124"/>
      <c r="K760" s="124"/>
      <c r="L760" s="124"/>
      <c r="M760" s="124"/>
      <c r="N760" s="124"/>
      <c r="O760" s="260">
        <f t="shared" si="14"/>
        <v>0</v>
      </c>
      <c r="P760" s="265"/>
      <c r="Q760" s="135"/>
      <c r="R760" s="45"/>
      <c r="S760" s="56"/>
      <c r="T760" s="64"/>
    </row>
    <row r="761" spans="2:20" x14ac:dyDescent="0.25">
      <c r="B761" s="123" t="s">
        <v>156</v>
      </c>
      <c r="C761" s="124"/>
      <c r="D761" s="124"/>
      <c r="E761" s="124"/>
      <c r="F761" s="124"/>
      <c r="G761" s="124"/>
      <c r="H761" s="124"/>
      <c r="I761" s="124"/>
      <c r="J761" s="124"/>
      <c r="K761" s="124"/>
      <c r="L761" s="124"/>
      <c r="M761" s="124"/>
      <c r="N761" s="124"/>
      <c r="O761" s="260">
        <f t="shared" si="14"/>
        <v>0</v>
      </c>
      <c r="P761" s="265"/>
      <c r="Q761" s="135"/>
      <c r="R761" s="45"/>
      <c r="S761" s="56"/>
      <c r="T761" s="64"/>
    </row>
    <row r="762" spans="2:20" x14ac:dyDescent="0.25">
      <c r="B762" s="123" t="s">
        <v>156</v>
      </c>
      <c r="C762" s="124"/>
      <c r="D762" s="124"/>
      <c r="E762" s="124"/>
      <c r="F762" s="124"/>
      <c r="G762" s="124"/>
      <c r="H762" s="124"/>
      <c r="I762" s="124"/>
      <c r="J762" s="124"/>
      <c r="K762" s="124"/>
      <c r="L762" s="124"/>
      <c r="M762" s="124"/>
      <c r="N762" s="124"/>
      <c r="O762" s="260">
        <f t="shared" si="14"/>
        <v>0</v>
      </c>
      <c r="P762" s="265"/>
      <c r="Q762" s="135"/>
      <c r="R762" s="45"/>
      <c r="S762" s="56"/>
      <c r="T762" s="64"/>
    </row>
    <row r="763" spans="2:20" x14ac:dyDescent="0.25">
      <c r="B763" s="123" t="s">
        <v>156</v>
      </c>
      <c r="C763" s="124"/>
      <c r="D763" s="124"/>
      <c r="E763" s="124"/>
      <c r="F763" s="124"/>
      <c r="G763" s="124"/>
      <c r="H763" s="124"/>
      <c r="I763" s="124"/>
      <c r="J763" s="124"/>
      <c r="K763" s="124"/>
      <c r="L763" s="124"/>
      <c r="M763" s="124"/>
      <c r="N763" s="124"/>
      <c r="O763" s="260">
        <f t="shared" si="14"/>
        <v>0</v>
      </c>
      <c r="P763" s="265"/>
      <c r="Q763" s="135"/>
      <c r="R763" s="45"/>
      <c r="S763" s="56"/>
      <c r="T763" s="64"/>
    </row>
    <row r="764" spans="2:20" x14ac:dyDescent="0.25">
      <c r="B764" s="123" t="s">
        <v>156</v>
      </c>
      <c r="C764" s="124"/>
      <c r="D764" s="124"/>
      <c r="E764" s="124"/>
      <c r="F764" s="124"/>
      <c r="G764" s="124"/>
      <c r="H764" s="124"/>
      <c r="I764" s="124"/>
      <c r="J764" s="124"/>
      <c r="K764" s="124"/>
      <c r="L764" s="124"/>
      <c r="M764" s="124"/>
      <c r="N764" s="124"/>
      <c r="O764" s="260">
        <f t="shared" si="14"/>
        <v>0</v>
      </c>
      <c r="P764" s="265"/>
      <c r="Q764" s="135"/>
      <c r="R764" s="45"/>
      <c r="S764" s="56"/>
      <c r="T764" s="64"/>
    </row>
    <row r="765" spans="2:20" x14ac:dyDescent="0.25">
      <c r="B765" s="123" t="s">
        <v>156</v>
      </c>
      <c r="C765" s="124"/>
      <c r="D765" s="124"/>
      <c r="E765" s="124"/>
      <c r="F765" s="124"/>
      <c r="G765" s="124"/>
      <c r="H765" s="124"/>
      <c r="I765" s="124"/>
      <c r="J765" s="124"/>
      <c r="K765" s="124"/>
      <c r="L765" s="124"/>
      <c r="M765" s="124"/>
      <c r="N765" s="124"/>
      <c r="O765" s="260">
        <f t="shared" si="14"/>
        <v>0</v>
      </c>
      <c r="P765" s="265"/>
      <c r="Q765" s="135"/>
      <c r="R765" s="45"/>
      <c r="S765" s="56"/>
      <c r="T765" s="64"/>
    </row>
    <row r="766" spans="2:20" x14ac:dyDescent="0.25">
      <c r="B766" s="123" t="s">
        <v>156</v>
      </c>
      <c r="C766" s="125" t="s">
        <v>37</v>
      </c>
      <c r="D766" s="124"/>
      <c r="E766" s="124"/>
      <c r="F766" s="124"/>
      <c r="G766" s="124"/>
      <c r="H766" s="124"/>
      <c r="I766" s="124"/>
      <c r="J766" s="124"/>
      <c r="K766" s="124"/>
      <c r="L766" s="124"/>
      <c r="M766" s="124"/>
      <c r="N766" s="124"/>
      <c r="O766" s="260">
        <f t="shared" si="14"/>
        <v>0</v>
      </c>
      <c r="P766" s="265"/>
      <c r="Q766" s="135"/>
      <c r="R766" s="45"/>
      <c r="S766" s="56"/>
      <c r="T766" s="64"/>
    </row>
    <row r="767" spans="2:20" x14ac:dyDescent="0.25">
      <c r="B767" s="123" t="s">
        <v>156</v>
      </c>
      <c r="C767" s="126"/>
      <c r="D767" s="124"/>
      <c r="E767" s="124"/>
      <c r="F767" s="124"/>
      <c r="G767" s="124"/>
      <c r="H767" s="124"/>
      <c r="I767" s="124"/>
      <c r="J767" s="124"/>
      <c r="K767" s="124"/>
      <c r="L767" s="124"/>
      <c r="M767" s="124"/>
      <c r="N767" s="124"/>
      <c r="O767" s="260">
        <f t="shared" si="14"/>
        <v>0</v>
      </c>
      <c r="P767" s="265"/>
      <c r="Q767" s="135"/>
      <c r="R767" s="45"/>
      <c r="S767" s="56"/>
      <c r="T767" s="64"/>
    </row>
    <row r="768" spans="2:20" x14ac:dyDescent="0.25">
      <c r="B768" s="123" t="s">
        <v>156</v>
      </c>
      <c r="C768" s="126"/>
      <c r="D768" s="124"/>
      <c r="E768" s="124"/>
      <c r="F768" s="124"/>
      <c r="G768" s="124"/>
      <c r="H768" s="124"/>
      <c r="I768" s="124"/>
      <c r="J768" s="124"/>
      <c r="K768" s="124"/>
      <c r="L768" s="124"/>
      <c r="M768" s="124"/>
      <c r="N768" s="124"/>
      <c r="O768" s="260">
        <f t="shared" si="14"/>
        <v>0</v>
      </c>
      <c r="P768" s="265"/>
      <c r="Q768" s="135"/>
      <c r="R768" s="45"/>
      <c r="S768" s="56"/>
      <c r="T768" s="64"/>
    </row>
    <row r="769" spans="2:20" ht="25.5" x14ac:dyDescent="0.25">
      <c r="B769" s="408" t="s">
        <v>23</v>
      </c>
      <c r="C769" s="408"/>
      <c r="D769" s="408"/>
      <c r="E769" s="408"/>
      <c r="F769" s="408"/>
      <c r="G769" s="408"/>
      <c r="H769" s="408"/>
      <c r="I769" s="408"/>
      <c r="J769" s="408"/>
      <c r="K769" s="408"/>
      <c r="L769" s="408"/>
      <c r="M769" s="408"/>
      <c r="N769" s="408"/>
      <c r="O769" s="408"/>
      <c r="P769" s="408"/>
      <c r="Q769" s="136" t="s">
        <v>38</v>
      </c>
      <c r="R769" s="45"/>
      <c r="S769" s="56"/>
      <c r="T769" s="64"/>
    </row>
    <row r="770" spans="2:20" x14ac:dyDescent="0.25">
      <c r="B770" s="414"/>
      <c r="C770" s="415"/>
      <c r="D770" s="415"/>
      <c r="E770" s="415"/>
      <c r="F770" s="258" t="s">
        <v>3</v>
      </c>
      <c r="G770" s="258" t="s">
        <v>4</v>
      </c>
      <c r="H770" s="258" t="s">
        <v>5</v>
      </c>
      <c r="I770" s="258" t="s">
        <v>6</v>
      </c>
      <c r="J770" s="258" t="s">
        <v>7</v>
      </c>
      <c r="K770" s="258" t="s">
        <v>8</v>
      </c>
      <c r="L770" s="258" t="s">
        <v>9</v>
      </c>
      <c r="M770" s="258" t="s">
        <v>10</v>
      </c>
      <c r="N770" s="258" t="s">
        <v>11</v>
      </c>
      <c r="O770" s="416" t="s">
        <v>44</v>
      </c>
      <c r="P770" s="417"/>
      <c r="Q770" s="418">
        <f>SUM(Q17,Q39,Q61,Q83,Q104,Q120,Q136,Q152,Q164,Q182,Q198,Q215,Q233,Q254,Q269,Q293,Q305,Q327,Q350,Q371,Q392,Q408,Q424,Q437,Q448,Q459,Q470,Q481,Q492,Q507,Q518,Q539,Q560,Q582,Q603,Q624,Q645,Q666,Q683,Q699,Q710,Q721,Q733,Q745,Q757)</f>
        <v>0</v>
      </c>
      <c r="R770" s="45"/>
      <c r="S770" s="56"/>
      <c r="T770" s="64"/>
    </row>
    <row r="771" spans="2:20" x14ac:dyDescent="0.25">
      <c r="B771" s="420"/>
      <c r="C771" s="420"/>
      <c r="D771" s="420"/>
      <c r="E771" s="420"/>
      <c r="F771" s="130">
        <f>SUM(F8:F768)</f>
        <v>0</v>
      </c>
      <c r="G771" s="130">
        <f t="shared" ref="G771:N771" si="15">SUM(G8:G768)</f>
        <v>0</v>
      </c>
      <c r="H771" s="130">
        <f t="shared" si="15"/>
        <v>0</v>
      </c>
      <c r="I771" s="130">
        <f t="shared" si="15"/>
        <v>0</v>
      </c>
      <c r="J771" s="130">
        <f t="shared" si="15"/>
        <v>0</v>
      </c>
      <c r="K771" s="130">
        <f t="shared" si="15"/>
        <v>0</v>
      </c>
      <c r="L771" s="130">
        <f t="shared" si="15"/>
        <v>0</v>
      </c>
      <c r="M771" s="130">
        <f t="shared" si="15"/>
        <v>0</v>
      </c>
      <c r="N771" s="130">
        <f t="shared" si="15"/>
        <v>0</v>
      </c>
      <c r="O771" s="421">
        <f>SUM(O8:O768)</f>
        <v>0</v>
      </c>
      <c r="P771" s="421"/>
      <c r="Q771" s="419"/>
      <c r="R771" s="45"/>
      <c r="S771" s="56"/>
      <c r="T771" s="64"/>
    </row>
    <row r="772" spans="2:20" x14ac:dyDescent="0.25">
      <c r="R772" s="45"/>
      <c r="S772" s="56"/>
      <c r="T772" s="64"/>
    </row>
    <row r="773" spans="2:20" x14ac:dyDescent="0.25">
      <c r="R773" s="45"/>
      <c r="S773" s="56"/>
      <c r="T773" s="64"/>
    </row>
    <row r="774" spans="2:20" x14ac:dyDescent="0.25">
      <c r="R774" s="45"/>
      <c r="S774" s="56"/>
      <c r="T774" s="64"/>
    </row>
  </sheetData>
  <mergeCells count="56">
    <mergeCell ref="B770:E770"/>
    <mergeCell ref="O770:P770"/>
    <mergeCell ref="Q770:Q771"/>
    <mergeCell ref="B771:E771"/>
    <mergeCell ref="O771:P771"/>
    <mergeCell ref="B721:O721"/>
    <mergeCell ref="B733:O733"/>
    <mergeCell ref="B745:O745"/>
    <mergeCell ref="B757:O757"/>
    <mergeCell ref="B769:P769"/>
    <mergeCell ref="B2:H2"/>
    <mergeCell ref="M2:O2"/>
    <mergeCell ref="B5:Q5"/>
    <mergeCell ref="B17:O17"/>
    <mergeCell ref="B39:O39"/>
    <mergeCell ref="B699:O699"/>
    <mergeCell ref="B710:O710"/>
    <mergeCell ref="B683:O683"/>
    <mergeCell ref="B666:O666"/>
    <mergeCell ref="B603:O603"/>
    <mergeCell ref="B624:O624"/>
    <mergeCell ref="B645:O645"/>
    <mergeCell ref="B539:O539"/>
    <mergeCell ref="B560:O560"/>
    <mergeCell ref="B582:O582"/>
    <mergeCell ref="B481:O481"/>
    <mergeCell ref="B492:O492"/>
    <mergeCell ref="B507:O507"/>
    <mergeCell ref="B518:O518"/>
    <mergeCell ref="B448:O448"/>
    <mergeCell ref="B459:O459"/>
    <mergeCell ref="B470:O470"/>
    <mergeCell ref="B424:O424"/>
    <mergeCell ref="B437:O437"/>
    <mergeCell ref="B392:O392"/>
    <mergeCell ref="B408:O408"/>
    <mergeCell ref="B350:O350"/>
    <mergeCell ref="B371:O371"/>
    <mergeCell ref="B233:O233"/>
    <mergeCell ref="B254:O254"/>
    <mergeCell ref="B269:O269"/>
    <mergeCell ref="B293:O293"/>
    <mergeCell ref="B305:O305"/>
    <mergeCell ref="B327:O327"/>
    <mergeCell ref="B215:O215"/>
    <mergeCell ref="B6:O6"/>
    <mergeCell ref="R5:T6"/>
    <mergeCell ref="B104:O104"/>
    <mergeCell ref="B120:O120"/>
    <mergeCell ref="B136:O136"/>
    <mergeCell ref="B61:O61"/>
    <mergeCell ref="B83:O83"/>
    <mergeCell ref="B152:O152"/>
    <mergeCell ref="B164:O164"/>
    <mergeCell ref="B198:O198"/>
    <mergeCell ref="B182:O18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00"/>
  </sheetPr>
  <dimension ref="A1:T782"/>
  <sheetViews>
    <sheetView topLeftCell="C118" zoomScaleNormal="100" workbookViewId="0">
      <selection activeCell="Q134" sqref="Q134"/>
    </sheetView>
  </sheetViews>
  <sheetFormatPr defaultRowHeight="15" x14ac:dyDescent="0.25"/>
  <cols>
    <col min="1" max="1" width="1.7109375" customWidth="1"/>
    <col min="2" max="2" width="15.7109375" customWidth="1"/>
    <col min="3" max="3" width="29.7109375" customWidth="1"/>
    <col min="4" max="5" width="20.7109375" customWidth="1"/>
    <col min="6" max="14" width="5.7109375" customWidth="1"/>
    <col min="15" max="15" width="7.7109375" customWidth="1"/>
    <col min="16" max="16" width="10.7109375" customWidth="1"/>
    <col min="17" max="17" width="9.28515625" bestFit="1" customWidth="1"/>
    <col min="18" max="19" width="15.7109375" style="49" customWidth="1"/>
    <col min="20" max="20" width="6.7109375" style="49" customWidth="1"/>
  </cols>
  <sheetData>
    <row r="1" spans="1:20" ht="15" customHeight="1" x14ac:dyDescent="0.25">
      <c r="A1" s="1"/>
      <c r="B1" s="15"/>
      <c r="C1" s="1"/>
      <c r="D1" s="1"/>
      <c r="E1" s="1"/>
      <c r="F1" s="39"/>
      <c r="G1" s="39"/>
      <c r="H1" s="39"/>
      <c r="I1" s="39"/>
      <c r="J1" s="39"/>
      <c r="K1" s="39"/>
      <c r="L1" s="39"/>
      <c r="M1" s="39"/>
      <c r="N1" s="39"/>
      <c r="O1" s="2"/>
      <c r="P1" s="58"/>
      <c r="Q1" s="56"/>
      <c r="R1" s="45"/>
      <c r="S1" s="56"/>
      <c r="T1" s="64"/>
    </row>
    <row r="2" spans="1:20" ht="28.5" x14ac:dyDescent="0.45">
      <c r="A2" s="1"/>
      <c r="B2" s="424" t="str">
        <f>'GABB DASHBOARD'!E2</f>
        <v>2024 TCR Report for [GA Baseball]</v>
      </c>
      <c r="C2" s="379"/>
      <c r="D2" s="379"/>
      <c r="E2" s="379"/>
      <c r="F2" s="379"/>
      <c r="G2" s="379"/>
      <c r="H2" s="379"/>
      <c r="I2" s="42"/>
      <c r="J2" s="42"/>
      <c r="K2" s="41"/>
      <c r="L2" s="30"/>
      <c r="M2" s="380" t="s">
        <v>19</v>
      </c>
      <c r="N2" s="380"/>
      <c r="O2" s="380"/>
      <c r="P2" s="187">
        <f>O771</f>
        <v>0</v>
      </c>
      <c r="Q2" s="56"/>
      <c r="R2" s="45"/>
      <c r="S2" s="56"/>
      <c r="T2" s="64"/>
    </row>
    <row r="3" spans="1:20" ht="15" customHeight="1" x14ac:dyDescent="0.25">
      <c r="A3" s="5"/>
      <c r="B3" s="16" t="s">
        <v>48</v>
      </c>
      <c r="C3" s="7"/>
      <c r="D3" s="7"/>
      <c r="E3" s="7"/>
      <c r="F3" s="40"/>
      <c r="G3" s="41"/>
      <c r="H3" s="42"/>
      <c r="I3" s="6"/>
      <c r="J3" s="6"/>
      <c r="K3" s="6"/>
      <c r="L3" s="41"/>
      <c r="M3" s="42"/>
      <c r="N3" s="42"/>
      <c r="O3" s="9"/>
      <c r="P3" s="59"/>
      <c r="Q3" s="64"/>
      <c r="R3" s="65"/>
      <c r="S3" s="65"/>
      <c r="T3" s="65"/>
    </row>
    <row r="4" spans="1:20" ht="15" customHeight="1" x14ac:dyDescent="0.25">
      <c r="A4" s="3"/>
      <c r="B4" s="17"/>
      <c r="C4" s="3"/>
      <c r="D4" s="3"/>
      <c r="E4" s="3"/>
      <c r="F4" s="43"/>
      <c r="G4" s="43"/>
      <c r="H4" s="43"/>
      <c r="I4" s="43"/>
      <c r="J4" s="43"/>
      <c r="K4" s="43"/>
      <c r="L4" s="43"/>
      <c r="M4" s="43"/>
      <c r="N4" s="43"/>
      <c r="O4" s="4"/>
      <c r="P4" s="60"/>
      <c r="Q4" s="56"/>
      <c r="R4" s="45"/>
      <c r="S4" s="56"/>
      <c r="T4" s="64"/>
    </row>
    <row r="5" spans="1:20" s="6" customFormat="1" ht="15" customHeight="1" x14ac:dyDescent="0.25">
      <c r="A5" s="8"/>
      <c r="B5" s="425" t="s">
        <v>49</v>
      </c>
      <c r="C5" s="426"/>
      <c r="D5" s="426"/>
      <c r="E5" s="426"/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7"/>
      <c r="R5" s="423" t="s">
        <v>33</v>
      </c>
      <c r="S5" s="423"/>
      <c r="T5" s="423"/>
    </row>
    <row r="6" spans="1:20" ht="15" customHeight="1" x14ac:dyDescent="0.25">
      <c r="A6" s="3"/>
      <c r="B6" s="422" t="s">
        <v>166</v>
      </c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188">
        <f>SUM(O8:O16)</f>
        <v>0</v>
      </c>
      <c r="Q6" s="189">
        <f>SUM(Q8:Q16)</f>
        <v>0</v>
      </c>
      <c r="R6" s="423"/>
      <c r="S6" s="423"/>
      <c r="T6" s="423"/>
    </row>
    <row r="7" spans="1:20" ht="15" customHeight="1" x14ac:dyDescent="0.25">
      <c r="A7" s="3"/>
      <c r="B7" s="190" t="s">
        <v>0</v>
      </c>
      <c r="C7" s="191" t="s">
        <v>1</v>
      </c>
      <c r="D7" s="191" t="s">
        <v>2</v>
      </c>
      <c r="E7" s="191" t="s">
        <v>28</v>
      </c>
      <c r="F7" s="191" t="s">
        <v>3</v>
      </c>
      <c r="G7" s="191" t="s">
        <v>4</v>
      </c>
      <c r="H7" s="191" t="s">
        <v>5</v>
      </c>
      <c r="I7" s="191" t="s">
        <v>6</v>
      </c>
      <c r="J7" s="191" t="s">
        <v>7</v>
      </c>
      <c r="K7" s="191" t="s">
        <v>8</v>
      </c>
      <c r="L7" s="191" t="s">
        <v>9</v>
      </c>
      <c r="M7" s="191" t="s">
        <v>10</v>
      </c>
      <c r="N7" s="191" t="s">
        <v>11</v>
      </c>
      <c r="O7" s="191" t="s">
        <v>12</v>
      </c>
      <c r="P7" s="192" t="s">
        <v>22</v>
      </c>
      <c r="Q7" s="193" t="s">
        <v>37</v>
      </c>
      <c r="R7" s="316" t="s">
        <v>2</v>
      </c>
      <c r="S7" s="316" t="s">
        <v>32</v>
      </c>
      <c r="T7" s="316" t="s">
        <v>12</v>
      </c>
    </row>
    <row r="8" spans="1:20" ht="15" customHeight="1" x14ac:dyDescent="0.25">
      <c r="A8" s="3"/>
      <c r="B8" s="24" t="s">
        <v>166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6">
        <f t="shared" ref="O8:O16" si="0">SUM(F8:N8)</f>
        <v>0</v>
      </c>
      <c r="P8" s="197"/>
      <c r="Q8" s="198"/>
      <c r="R8" s="317" t="s">
        <v>62</v>
      </c>
      <c r="S8" s="318" t="s">
        <v>46</v>
      </c>
      <c r="T8" s="319">
        <f>SUMIF(D8:D800, "Bishop", O8:O800)</f>
        <v>0</v>
      </c>
    </row>
    <row r="9" spans="1:20" ht="15" customHeight="1" x14ac:dyDescent="0.25">
      <c r="A9" s="3"/>
      <c r="B9" s="24" t="s">
        <v>166</v>
      </c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6">
        <f t="shared" si="0"/>
        <v>0</v>
      </c>
      <c r="P9" s="197"/>
      <c r="Q9" s="198"/>
      <c r="R9" s="317" t="s">
        <v>107</v>
      </c>
      <c r="S9" s="318" t="s">
        <v>46</v>
      </c>
      <c r="T9" s="319">
        <f>SUMIF(D9:D801, "Acworth", O9:O801)</f>
        <v>0</v>
      </c>
    </row>
    <row r="10" spans="1:20" ht="15" customHeight="1" x14ac:dyDescent="0.25">
      <c r="A10" s="3"/>
      <c r="B10" s="24" t="s">
        <v>166</v>
      </c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6">
        <f t="shared" si="0"/>
        <v>0</v>
      </c>
      <c r="P10" s="197"/>
      <c r="Q10" s="198"/>
      <c r="R10" s="317" t="s">
        <v>63</v>
      </c>
      <c r="S10" s="318" t="s">
        <v>59</v>
      </c>
      <c r="T10" s="319">
        <f>SUMIF(D8:D800, "Carrollton", O8:O800)</f>
        <v>0</v>
      </c>
    </row>
    <row r="11" spans="1:20" ht="15" customHeight="1" x14ac:dyDescent="0.25">
      <c r="A11" s="3"/>
      <c r="B11" s="24" t="s">
        <v>166</v>
      </c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6">
        <f t="shared" si="0"/>
        <v>0</v>
      </c>
      <c r="P11" s="197"/>
      <c r="Q11" s="198"/>
      <c r="R11" s="317" t="s">
        <v>93</v>
      </c>
      <c r="S11" s="318" t="s">
        <v>59</v>
      </c>
      <c r="T11" s="319">
        <f>SUMIF(D9:D801, "Canton", O9:O801)</f>
        <v>0</v>
      </c>
    </row>
    <row r="12" spans="1:20" ht="15" customHeight="1" x14ac:dyDescent="0.25">
      <c r="A12" s="3"/>
      <c r="B12" s="24" t="s">
        <v>166</v>
      </c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6">
        <f t="shared" si="0"/>
        <v>0</v>
      </c>
      <c r="P12" s="197"/>
      <c r="Q12" s="198"/>
      <c r="R12" s="317" t="s">
        <v>64</v>
      </c>
      <c r="S12" s="318" t="s">
        <v>46</v>
      </c>
      <c r="T12" s="319">
        <f>SUMIF(D8:D800, "Conyers", O8:O800)</f>
        <v>0</v>
      </c>
    </row>
    <row r="13" spans="1:20" ht="15" customHeight="1" x14ac:dyDescent="0.25">
      <c r="A13" s="3"/>
      <c r="B13" s="24" t="s">
        <v>166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6">
        <f t="shared" si="0"/>
        <v>0</v>
      </c>
      <c r="P13" s="197"/>
      <c r="Q13" s="198"/>
      <c r="R13" s="317" t="s">
        <v>120</v>
      </c>
      <c r="S13" s="318" t="s">
        <v>46</v>
      </c>
      <c r="T13" s="319">
        <f>SUMIF(D9:D801, "Cobb", O9:O801)</f>
        <v>0</v>
      </c>
    </row>
    <row r="14" spans="1:20" ht="15" customHeight="1" x14ac:dyDescent="0.25">
      <c r="A14" s="3"/>
      <c r="B14" s="24" t="s">
        <v>166</v>
      </c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6">
        <f t="shared" si="0"/>
        <v>0</v>
      </c>
      <c r="P14" s="197"/>
      <c r="Q14" s="198"/>
      <c r="R14" s="317" t="s">
        <v>65</v>
      </c>
      <c r="S14" s="318" t="s">
        <v>59</v>
      </c>
      <c r="T14" s="319">
        <f>SUMIF(D8:D800, "Covington", O8:O800)</f>
        <v>0</v>
      </c>
    </row>
    <row r="15" spans="1:20" ht="15" customHeight="1" x14ac:dyDescent="0.25">
      <c r="A15" s="3"/>
      <c r="B15" s="24" t="s">
        <v>166</v>
      </c>
      <c r="C15" s="199" t="s">
        <v>37</v>
      </c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6">
        <f t="shared" si="0"/>
        <v>0</v>
      </c>
      <c r="P15" s="197"/>
      <c r="Q15" s="198"/>
      <c r="R15" s="317" t="s">
        <v>66</v>
      </c>
      <c r="S15" s="318" t="s">
        <v>60</v>
      </c>
      <c r="T15" s="319">
        <f>SUMIF(D8:D800, "Cumming", O8:O800)</f>
        <v>0</v>
      </c>
    </row>
    <row r="16" spans="1:20" ht="15" customHeight="1" x14ac:dyDescent="0.25">
      <c r="A16" s="3"/>
      <c r="B16" s="24" t="s">
        <v>166</v>
      </c>
      <c r="C16" s="200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6">
        <f t="shared" si="0"/>
        <v>0</v>
      </c>
      <c r="P16" s="197"/>
      <c r="Q16" s="198"/>
      <c r="R16" s="317" t="s">
        <v>108</v>
      </c>
      <c r="S16" s="318" t="s">
        <v>60</v>
      </c>
      <c r="T16" s="319">
        <f>SUMIF(D9:D801, "Dacula", O9:O801)</f>
        <v>0</v>
      </c>
    </row>
    <row r="17" spans="1:20" ht="15" customHeight="1" x14ac:dyDescent="0.25">
      <c r="A17" s="3"/>
      <c r="B17" s="422" t="s">
        <v>167</v>
      </c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2"/>
      <c r="N17" s="422"/>
      <c r="O17" s="422"/>
      <c r="P17" s="188">
        <f>SUM(O19:O38)</f>
        <v>0</v>
      </c>
      <c r="Q17" s="189">
        <f>SUM(Q19:Q38)</f>
        <v>0</v>
      </c>
      <c r="R17" s="317" t="s">
        <v>67</v>
      </c>
      <c r="S17" s="318" t="s">
        <v>46</v>
      </c>
      <c r="T17" s="319">
        <f>SUMIF(D8:D800, "Eatonton", O8:O800)</f>
        <v>0</v>
      </c>
    </row>
    <row r="18" spans="1:20" ht="15" customHeight="1" x14ac:dyDescent="0.25">
      <c r="A18" s="3"/>
      <c r="B18" s="190" t="s">
        <v>0</v>
      </c>
      <c r="C18" s="191" t="s">
        <v>1</v>
      </c>
      <c r="D18" s="191" t="s">
        <v>2</v>
      </c>
      <c r="E18" s="191" t="s">
        <v>28</v>
      </c>
      <c r="F18" s="191" t="s">
        <v>3</v>
      </c>
      <c r="G18" s="191" t="s">
        <v>4</v>
      </c>
      <c r="H18" s="191" t="s">
        <v>5</v>
      </c>
      <c r="I18" s="191" t="s">
        <v>6</v>
      </c>
      <c r="J18" s="191" t="s">
        <v>7</v>
      </c>
      <c r="K18" s="191" t="s">
        <v>8</v>
      </c>
      <c r="L18" s="191" t="s">
        <v>9</v>
      </c>
      <c r="M18" s="191" t="s">
        <v>10</v>
      </c>
      <c r="N18" s="191" t="s">
        <v>11</v>
      </c>
      <c r="O18" s="191" t="s">
        <v>12</v>
      </c>
      <c r="P18" s="192" t="s">
        <v>22</v>
      </c>
      <c r="Q18" s="193" t="s">
        <v>37</v>
      </c>
      <c r="R18" s="317" t="s">
        <v>68</v>
      </c>
      <c r="S18" s="318" t="s">
        <v>60</v>
      </c>
      <c r="T18" s="319">
        <f>SUMIF(D8:D800, "Effingham", O8:O800)</f>
        <v>0</v>
      </c>
    </row>
    <row r="19" spans="1:20" ht="15" customHeight="1" x14ac:dyDescent="0.25">
      <c r="A19" s="3"/>
      <c r="B19" s="24" t="s">
        <v>167</v>
      </c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6">
        <f t="shared" ref="O19:O38" si="1">SUM(F19:N19)</f>
        <v>0</v>
      </c>
      <c r="P19" s="201"/>
      <c r="Q19" s="198"/>
      <c r="R19" s="317" t="s">
        <v>69</v>
      </c>
      <c r="S19" s="318" t="s">
        <v>46</v>
      </c>
      <c r="T19" s="319">
        <f>SUMIF(D8:D800, "Franklin", O8:O800)</f>
        <v>0</v>
      </c>
    </row>
    <row r="20" spans="1:20" ht="15" customHeight="1" x14ac:dyDescent="0.25">
      <c r="A20" s="3"/>
      <c r="B20" s="24" t="s">
        <v>167</v>
      </c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6">
        <f t="shared" si="1"/>
        <v>0</v>
      </c>
      <c r="P20" s="201"/>
      <c r="Q20" s="198"/>
      <c r="R20" s="317" t="s">
        <v>70</v>
      </c>
      <c r="S20" s="318" t="s">
        <v>60</v>
      </c>
      <c r="T20" s="319">
        <f>SUMIF(D8:D800, "Gray", O8:O800)</f>
        <v>0</v>
      </c>
    </row>
    <row r="21" spans="1:20" ht="15" customHeight="1" x14ac:dyDescent="0.25">
      <c r="A21" s="3"/>
      <c r="B21" s="24" t="s">
        <v>167</v>
      </c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6">
        <f t="shared" si="1"/>
        <v>0</v>
      </c>
      <c r="P21" s="201"/>
      <c r="Q21" s="198"/>
      <c r="R21" s="317" t="s">
        <v>71</v>
      </c>
      <c r="S21" s="318" t="s">
        <v>46</v>
      </c>
      <c r="T21" s="319">
        <f>SUMIF(D8:D800, "Griffin", O8:O800)</f>
        <v>0</v>
      </c>
    </row>
    <row r="22" spans="1:20" ht="15" customHeight="1" x14ac:dyDescent="0.25">
      <c r="A22" s="3"/>
      <c r="B22" s="24" t="s">
        <v>167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6">
        <f t="shared" si="1"/>
        <v>0</v>
      </c>
      <c r="P22" s="201"/>
      <c r="Q22" s="198"/>
      <c r="R22" s="317" t="s">
        <v>94</v>
      </c>
      <c r="S22" s="318" t="s">
        <v>46</v>
      </c>
      <c r="T22" s="319">
        <f>SUMIF(D9:D801, "Lawrenceville", O9:O801)</f>
        <v>0</v>
      </c>
    </row>
    <row r="23" spans="1:20" ht="15" customHeight="1" x14ac:dyDescent="0.25">
      <c r="A23" s="3"/>
      <c r="B23" s="24" t="s">
        <v>167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6">
        <f t="shared" si="1"/>
        <v>0</v>
      </c>
      <c r="P23" s="201"/>
      <c r="Q23" s="198"/>
      <c r="R23" s="317" t="s">
        <v>118</v>
      </c>
      <c r="S23" s="318" t="s">
        <v>46</v>
      </c>
      <c r="T23" s="319">
        <f>SUMIF(D10:D802, "Gwinnet", O10:O802)</f>
        <v>0</v>
      </c>
    </row>
    <row r="24" spans="1:20" ht="15" customHeight="1" x14ac:dyDescent="0.25">
      <c r="A24" s="3"/>
      <c r="B24" s="24" t="s">
        <v>167</v>
      </c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6">
        <f t="shared" si="1"/>
        <v>0</v>
      </c>
      <c r="P24" s="201"/>
      <c r="Q24" s="198"/>
      <c r="R24" s="317" t="s">
        <v>72</v>
      </c>
      <c r="S24" s="318" t="s">
        <v>46</v>
      </c>
      <c r="T24" s="319">
        <f>SUMIF(D8:D800, "Hampton", O8:O800)</f>
        <v>0</v>
      </c>
    </row>
    <row r="25" spans="1:20" ht="15" customHeight="1" x14ac:dyDescent="0.25">
      <c r="A25" s="3"/>
      <c r="B25" s="24" t="s">
        <v>167</v>
      </c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6">
        <f t="shared" si="1"/>
        <v>0</v>
      </c>
      <c r="P25" s="201"/>
      <c r="Q25" s="198"/>
      <c r="R25" s="317" t="s">
        <v>73</v>
      </c>
      <c r="S25" s="318" t="s">
        <v>60</v>
      </c>
      <c r="T25" s="319">
        <f>SUMIF(D8:D800, "Homer", O8:O800)</f>
        <v>0</v>
      </c>
    </row>
    <row r="26" spans="1:20" ht="15" customHeight="1" x14ac:dyDescent="0.25">
      <c r="A26" s="3"/>
      <c r="B26" s="24" t="s">
        <v>167</v>
      </c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6">
        <f t="shared" si="1"/>
        <v>0</v>
      </c>
      <c r="P26" s="201"/>
      <c r="Q26" s="198"/>
      <c r="R26" s="317" t="s">
        <v>74</v>
      </c>
      <c r="S26" s="318" t="s">
        <v>59</v>
      </c>
      <c r="T26" s="319">
        <f>SUMIF(D8:D800, "Hoschton", O8:O800)</f>
        <v>0</v>
      </c>
    </row>
    <row r="27" spans="1:20" ht="15" customHeight="1" x14ac:dyDescent="0.25">
      <c r="A27" s="3"/>
      <c r="B27" s="24" t="s">
        <v>167</v>
      </c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6">
        <f t="shared" si="1"/>
        <v>0</v>
      </c>
      <c r="P27" s="201"/>
      <c r="Q27" s="198"/>
      <c r="R27" s="317" t="s">
        <v>75</v>
      </c>
      <c r="S27" s="318" t="s">
        <v>60</v>
      </c>
      <c r="T27" s="319">
        <f>SUMIF(D8:D800, "Jackson", O8:O800)</f>
        <v>0</v>
      </c>
    </row>
    <row r="28" spans="1:20" ht="15" customHeight="1" x14ac:dyDescent="0.25">
      <c r="A28" s="3"/>
      <c r="B28" s="24" t="s">
        <v>167</v>
      </c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6">
        <f t="shared" si="1"/>
        <v>0</v>
      </c>
      <c r="P28" s="201"/>
      <c r="Q28" s="198"/>
      <c r="R28" s="317" t="s">
        <v>76</v>
      </c>
      <c r="S28" s="318" t="s">
        <v>60</v>
      </c>
      <c r="T28" s="319">
        <f>SUMIF(D8:D800, "Jefferson", O8:O800)</f>
        <v>0</v>
      </c>
    </row>
    <row r="29" spans="1:20" ht="15" customHeight="1" x14ac:dyDescent="0.25">
      <c r="A29" s="3"/>
      <c r="B29" s="24" t="s">
        <v>167</v>
      </c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6">
        <f t="shared" si="1"/>
        <v>0</v>
      </c>
      <c r="P29" s="201"/>
      <c r="Q29" s="198"/>
      <c r="R29" s="317" t="s">
        <v>77</v>
      </c>
      <c r="S29" s="318" t="s">
        <v>46</v>
      </c>
      <c r="T29" s="319">
        <f>SUMIF(D8:D800, "LaGrange", O8:O800)</f>
        <v>0</v>
      </c>
    </row>
    <row r="30" spans="1:20" ht="15" customHeight="1" x14ac:dyDescent="0.25">
      <c r="A30" s="3"/>
      <c r="B30" s="24" t="s">
        <v>167</v>
      </c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6">
        <f t="shared" si="1"/>
        <v>0</v>
      </c>
      <c r="P30" s="201"/>
      <c r="Q30" s="198"/>
      <c r="R30" s="317" t="s">
        <v>78</v>
      </c>
      <c r="S30" s="318" t="s">
        <v>60</v>
      </c>
      <c r="T30" s="319">
        <f>SUMIF(D8:D800, "Lilburn", O8:O800)</f>
        <v>0</v>
      </c>
    </row>
    <row r="31" spans="1:20" ht="15" customHeight="1" x14ac:dyDescent="0.25">
      <c r="A31" s="3"/>
      <c r="B31" s="24" t="s">
        <v>167</v>
      </c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6">
        <f t="shared" si="1"/>
        <v>0</v>
      </c>
      <c r="P31" s="201"/>
      <c r="Q31" s="198"/>
      <c r="R31" s="317" t="s">
        <v>79</v>
      </c>
      <c r="S31" s="318" t="s">
        <v>46</v>
      </c>
      <c r="T31" s="319">
        <f>SUMIF(D8:D800, "Milledgeville", O8:O800)</f>
        <v>0</v>
      </c>
    </row>
    <row r="32" spans="1:20" ht="15" customHeight="1" x14ac:dyDescent="0.25">
      <c r="A32" s="3"/>
      <c r="B32" s="24" t="s">
        <v>167</v>
      </c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6">
        <f t="shared" si="1"/>
        <v>0</v>
      </c>
      <c r="P32" s="201"/>
      <c r="Q32" s="198"/>
      <c r="R32" s="317" t="s">
        <v>91</v>
      </c>
      <c r="S32" s="318" t="s">
        <v>46</v>
      </c>
      <c r="T32" s="319">
        <f>SUMIF(D9:D801, "Marietta", O9:O801)</f>
        <v>0</v>
      </c>
    </row>
    <row r="33" spans="1:20" ht="15" customHeight="1" x14ac:dyDescent="0.25">
      <c r="A33" s="3"/>
      <c r="B33" s="24" t="s">
        <v>167</v>
      </c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6">
        <f t="shared" si="1"/>
        <v>0</v>
      </c>
      <c r="P33" s="201"/>
      <c r="Q33" s="198"/>
      <c r="R33" s="317" t="s">
        <v>80</v>
      </c>
      <c r="S33" s="318" t="s">
        <v>60</v>
      </c>
      <c r="T33" s="319">
        <f>SUMIF(D8:D800, "Nicholson", O8:O800)</f>
        <v>0</v>
      </c>
    </row>
    <row r="34" spans="1:20" ht="15" customHeight="1" x14ac:dyDescent="0.25">
      <c r="A34" s="3"/>
      <c r="B34" s="24" t="s">
        <v>167</v>
      </c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6">
        <f t="shared" si="1"/>
        <v>0</v>
      </c>
      <c r="P34" s="201"/>
      <c r="Q34" s="198"/>
      <c r="R34" s="317" t="s">
        <v>81</v>
      </c>
      <c r="S34" s="318" t="s">
        <v>60</v>
      </c>
      <c r="T34" s="319">
        <f>SUMIF(D8:D800, "Pooler", O8:O800)</f>
        <v>0</v>
      </c>
    </row>
    <row r="35" spans="1:20" ht="15" customHeight="1" x14ac:dyDescent="0.25">
      <c r="A35" s="3"/>
      <c r="B35" s="24" t="s">
        <v>167</v>
      </c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6">
        <f t="shared" si="1"/>
        <v>0</v>
      </c>
      <c r="P35" s="201"/>
      <c r="Q35" s="198"/>
      <c r="R35" s="317" t="s">
        <v>109</v>
      </c>
      <c r="S35" s="318" t="s">
        <v>60</v>
      </c>
      <c r="T35" s="319">
        <f>SUMIF(D10:D802, "Peachtree", O10:O802)</f>
        <v>0</v>
      </c>
    </row>
    <row r="36" spans="1:20" ht="15" customHeight="1" x14ac:dyDescent="0.25">
      <c r="A36" s="3"/>
      <c r="B36" s="24" t="s">
        <v>167</v>
      </c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6">
        <f t="shared" si="1"/>
        <v>0</v>
      </c>
      <c r="P36" s="201"/>
      <c r="Q36" s="198"/>
      <c r="R36" s="317" t="s">
        <v>106</v>
      </c>
      <c r="S36" s="318" t="s">
        <v>60</v>
      </c>
      <c r="T36" s="319">
        <f>SUMIF(D5:D797, "Woodstock", O5:O797)</f>
        <v>0</v>
      </c>
    </row>
    <row r="37" spans="1:20" ht="15" customHeight="1" x14ac:dyDescent="0.25">
      <c r="A37" s="3"/>
      <c r="B37" s="24" t="s">
        <v>167</v>
      </c>
      <c r="C37" s="199" t="s">
        <v>37</v>
      </c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6">
        <f t="shared" si="1"/>
        <v>0</v>
      </c>
      <c r="P37" s="201"/>
      <c r="Q37" s="198"/>
      <c r="R37" s="317" t="s">
        <v>82</v>
      </c>
      <c r="S37" s="318" t="s">
        <v>60</v>
      </c>
      <c r="T37" s="319">
        <f>SUMIF(D8:D800, "Rincon", O8:O800)</f>
        <v>0</v>
      </c>
    </row>
    <row r="38" spans="1:20" ht="15" customHeight="1" x14ac:dyDescent="0.25">
      <c r="A38" s="3"/>
      <c r="B38" s="24" t="s">
        <v>167</v>
      </c>
      <c r="C38" s="200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6">
        <f t="shared" si="1"/>
        <v>0</v>
      </c>
      <c r="P38" s="201"/>
      <c r="Q38" s="198"/>
      <c r="R38" s="317" t="s">
        <v>110</v>
      </c>
      <c r="S38" s="318" t="s">
        <v>60</v>
      </c>
      <c r="T38" s="319">
        <f>SUMIF(D9:D801, "White", O9:O801)</f>
        <v>0</v>
      </c>
    </row>
    <row r="39" spans="1:20" ht="15" customHeight="1" x14ac:dyDescent="0.25">
      <c r="A39" s="3"/>
      <c r="B39" s="422" t="s">
        <v>168</v>
      </c>
      <c r="C39" s="422"/>
      <c r="D39" s="422"/>
      <c r="E39" s="422"/>
      <c r="F39" s="422"/>
      <c r="G39" s="422"/>
      <c r="H39" s="422"/>
      <c r="I39" s="422"/>
      <c r="J39" s="422"/>
      <c r="K39" s="422"/>
      <c r="L39" s="422"/>
      <c r="M39" s="422"/>
      <c r="N39" s="422"/>
      <c r="O39" s="422"/>
      <c r="P39" s="188">
        <f>SUM(O41:O60)</f>
        <v>0</v>
      </c>
      <c r="Q39" s="189">
        <f>SUM(Q41:Q60)</f>
        <v>0</v>
      </c>
      <c r="R39" s="317" t="s">
        <v>83</v>
      </c>
      <c r="S39" s="318" t="s">
        <v>60</v>
      </c>
      <c r="T39" s="319">
        <f>SUMIF(D8:D800, "Savannah", O8:O800)</f>
        <v>0</v>
      </c>
    </row>
    <row r="40" spans="1:20" ht="15" customHeight="1" x14ac:dyDescent="0.25">
      <c r="A40" s="3"/>
      <c r="B40" s="190" t="s">
        <v>0</v>
      </c>
      <c r="C40" s="191" t="s">
        <v>1</v>
      </c>
      <c r="D40" s="191" t="s">
        <v>2</v>
      </c>
      <c r="E40" s="191" t="s">
        <v>28</v>
      </c>
      <c r="F40" s="191" t="s">
        <v>3</v>
      </c>
      <c r="G40" s="191" t="s">
        <v>4</v>
      </c>
      <c r="H40" s="191" t="s">
        <v>5</v>
      </c>
      <c r="I40" s="191" t="s">
        <v>6</v>
      </c>
      <c r="J40" s="191" t="s">
        <v>7</v>
      </c>
      <c r="K40" s="191" t="s">
        <v>8</v>
      </c>
      <c r="L40" s="191" t="s">
        <v>9</v>
      </c>
      <c r="M40" s="191" t="s">
        <v>10</v>
      </c>
      <c r="N40" s="191" t="s">
        <v>11</v>
      </c>
      <c r="O40" s="191" t="s">
        <v>12</v>
      </c>
      <c r="P40" s="192" t="s">
        <v>22</v>
      </c>
      <c r="Q40" s="193" t="s">
        <v>37</v>
      </c>
      <c r="R40" s="317" t="s">
        <v>84</v>
      </c>
      <c r="S40" s="318" t="s">
        <v>60</v>
      </c>
      <c r="T40" s="319">
        <f>SUMIF(D8:D800, "Watkinsville", O8:O800)</f>
        <v>0</v>
      </c>
    </row>
    <row r="41" spans="1:20" ht="15" customHeight="1" x14ac:dyDescent="0.25">
      <c r="A41" s="3"/>
      <c r="B41" s="24" t="s">
        <v>170</v>
      </c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6">
        <f t="shared" ref="O41:O103" si="2">SUM(F41:N41)</f>
        <v>0</v>
      </c>
      <c r="P41" s="201"/>
      <c r="Q41" s="198"/>
      <c r="R41" s="317" t="s">
        <v>98</v>
      </c>
      <c r="S41" s="318" t="s">
        <v>60</v>
      </c>
      <c r="T41" s="319">
        <f>SUMIF(D9:D801, "Waleska", O9:O801)</f>
        <v>0</v>
      </c>
    </row>
    <row r="42" spans="1:20" ht="15" customHeight="1" x14ac:dyDescent="0.25">
      <c r="A42" s="3"/>
      <c r="B42" s="24" t="s">
        <v>170</v>
      </c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6">
        <f t="shared" si="2"/>
        <v>0</v>
      </c>
      <c r="P42" s="201"/>
      <c r="Q42" s="198"/>
      <c r="R42" s="317" t="s">
        <v>85</v>
      </c>
      <c r="S42" s="318" t="s">
        <v>61</v>
      </c>
      <c r="T42" s="319">
        <f>SUMIF(D8:D800, "Winder", O8:O800)</f>
        <v>0</v>
      </c>
    </row>
    <row r="43" spans="1:20" ht="15" customHeight="1" x14ac:dyDescent="0.25">
      <c r="A43" s="3"/>
      <c r="B43" s="24" t="s">
        <v>170</v>
      </c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6">
        <f t="shared" si="2"/>
        <v>0</v>
      </c>
      <c r="P43" s="201"/>
      <c r="Q43" s="198"/>
      <c r="R43" s="317" t="s">
        <v>86</v>
      </c>
      <c r="S43" s="318" t="s">
        <v>46</v>
      </c>
      <c r="T43" s="319">
        <f>SUMIF(D8:D800, "Toccoa", O8:O800)</f>
        <v>0</v>
      </c>
    </row>
    <row r="44" spans="1:20" ht="15" customHeight="1" x14ac:dyDescent="0.25">
      <c r="A44" s="3"/>
      <c r="B44" s="24" t="s">
        <v>170</v>
      </c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6">
        <f t="shared" si="2"/>
        <v>0</v>
      </c>
      <c r="P44" s="201"/>
      <c r="Q44" s="198"/>
      <c r="R44"/>
      <c r="S44"/>
      <c r="T44"/>
    </row>
    <row r="45" spans="1:20" ht="15" customHeight="1" x14ac:dyDescent="0.25">
      <c r="A45" s="3"/>
      <c r="B45" s="24" t="s">
        <v>170</v>
      </c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6">
        <f t="shared" si="2"/>
        <v>0</v>
      </c>
      <c r="P45" s="201"/>
      <c r="Q45" s="198"/>
      <c r="R45"/>
      <c r="S45"/>
      <c r="T45"/>
    </row>
    <row r="46" spans="1:20" ht="15" customHeight="1" x14ac:dyDescent="0.25">
      <c r="A46" s="3"/>
      <c r="B46" s="24" t="s">
        <v>170</v>
      </c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6">
        <f t="shared" si="2"/>
        <v>0</v>
      </c>
      <c r="P46" s="201"/>
      <c r="Q46" s="198"/>
      <c r="R46"/>
      <c r="S46"/>
      <c r="T46"/>
    </row>
    <row r="47" spans="1:20" ht="15" customHeight="1" x14ac:dyDescent="0.25">
      <c r="A47" s="3"/>
      <c r="B47" s="24" t="s">
        <v>170</v>
      </c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6">
        <f t="shared" si="2"/>
        <v>0</v>
      </c>
      <c r="P47" s="201"/>
      <c r="Q47" s="198"/>
      <c r="R47"/>
      <c r="S47"/>
      <c r="T47"/>
    </row>
    <row r="48" spans="1:20" ht="15" customHeight="1" x14ac:dyDescent="0.25">
      <c r="A48" s="3"/>
      <c r="B48" s="24" t="s">
        <v>170</v>
      </c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6">
        <f t="shared" si="2"/>
        <v>0</v>
      </c>
      <c r="P48" s="201"/>
      <c r="Q48" s="198"/>
      <c r="R48"/>
      <c r="S48"/>
      <c r="T48"/>
    </row>
    <row r="49" spans="1:20" ht="15" customHeight="1" x14ac:dyDescent="0.25">
      <c r="A49" s="3"/>
      <c r="B49" s="24" t="s">
        <v>170</v>
      </c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6">
        <f t="shared" si="2"/>
        <v>0</v>
      </c>
      <c r="P49" s="201"/>
      <c r="Q49" s="198"/>
      <c r="R49"/>
      <c r="S49"/>
      <c r="T49"/>
    </row>
    <row r="50" spans="1:20" ht="15" customHeight="1" x14ac:dyDescent="0.25">
      <c r="A50" s="3"/>
      <c r="B50" s="24" t="s">
        <v>170</v>
      </c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6">
        <f t="shared" si="2"/>
        <v>0</v>
      </c>
      <c r="P50" s="201"/>
      <c r="Q50" s="198"/>
      <c r="R50"/>
      <c r="S50"/>
      <c r="T50"/>
    </row>
    <row r="51" spans="1:20" ht="15" customHeight="1" x14ac:dyDescent="0.25">
      <c r="A51" s="3"/>
      <c r="B51" s="24" t="s">
        <v>170</v>
      </c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6">
        <f t="shared" si="2"/>
        <v>0</v>
      </c>
      <c r="P51" s="201"/>
      <c r="Q51" s="198"/>
      <c r="R51"/>
      <c r="S51"/>
      <c r="T51"/>
    </row>
    <row r="52" spans="1:20" ht="15" customHeight="1" x14ac:dyDescent="0.25">
      <c r="A52" s="3"/>
      <c r="B52" s="24" t="s">
        <v>170</v>
      </c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6">
        <f t="shared" si="2"/>
        <v>0</v>
      </c>
      <c r="P52" s="201"/>
      <c r="Q52" s="198"/>
      <c r="R52"/>
      <c r="S52"/>
      <c r="T52"/>
    </row>
    <row r="53" spans="1:20" ht="15" customHeight="1" x14ac:dyDescent="0.25">
      <c r="A53" s="3"/>
      <c r="B53" s="24" t="s">
        <v>170</v>
      </c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6">
        <f t="shared" si="2"/>
        <v>0</v>
      </c>
      <c r="P53" s="201"/>
      <c r="Q53" s="198"/>
      <c r="R53"/>
      <c r="S53"/>
      <c r="T53"/>
    </row>
    <row r="54" spans="1:20" ht="15" customHeight="1" x14ac:dyDescent="0.25">
      <c r="A54" s="3"/>
      <c r="B54" s="24" t="s">
        <v>170</v>
      </c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6">
        <f t="shared" si="2"/>
        <v>0</v>
      </c>
      <c r="P54" s="201"/>
      <c r="Q54" s="198"/>
      <c r="R54"/>
      <c r="S54"/>
      <c r="T54"/>
    </row>
    <row r="55" spans="1:20" ht="15" customHeight="1" x14ac:dyDescent="0.25">
      <c r="A55" s="3"/>
      <c r="B55" s="24" t="s">
        <v>170</v>
      </c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6">
        <f t="shared" si="2"/>
        <v>0</v>
      </c>
      <c r="P55" s="201"/>
      <c r="Q55" s="198"/>
      <c r="R55"/>
      <c r="S55"/>
      <c r="T55"/>
    </row>
    <row r="56" spans="1:20" ht="15" customHeight="1" x14ac:dyDescent="0.25">
      <c r="A56" s="3"/>
      <c r="B56" s="24" t="s">
        <v>170</v>
      </c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6">
        <f t="shared" si="2"/>
        <v>0</v>
      </c>
      <c r="P56" s="201"/>
      <c r="Q56" s="198"/>
      <c r="R56"/>
      <c r="S56"/>
      <c r="T56"/>
    </row>
    <row r="57" spans="1:20" ht="15" customHeight="1" x14ac:dyDescent="0.25">
      <c r="A57" s="3"/>
      <c r="B57" s="24" t="s">
        <v>170</v>
      </c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6">
        <f t="shared" si="2"/>
        <v>0</v>
      </c>
      <c r="P57" s="201"/>
      <c r="Q57" s="198"/>
      <c r="R57"/>
      <c r="S57"/>
      <c r="T57"/>
    </row>
    <row r="58" spans="1:20" ht="15" customHeight="1" x14ac:dyDescent="0.25">
      <c r="A58" s="3"/>
      <c r="B58" s="24" t="s">
        <v>170</v>
      </c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6">
        <f t="shared" si="2"/>
        <v>0</v>
      </c>
      <c r="P58" s="201"/>
      <c r="Q58" s="198"/>
      <c r="R58"/>
      <c r="S58"/>
      <c r="T58"/>
    </row>
    <row r="59" spans="1:20" ht="15" customHeight="1" x14ac:dyDescent="0.25">
      <c r="A59" s="3"/>
      <c r="B59" s="24" t="s">
        <v>170</v>
      </c>
      <c r="C59" s="199" t="s">
        <v>37</v>
      </c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6">
        <f t="shared" si="2"/>
        <v>0</v>
      </c>
      <c r="P59" s="201"/>
      <c r="Q59" s="198"/>
      <c r="R59"/>
      <c r="S59"/>
      <c r="T59"/>
    </row>
    <row r="60" spans="1:20" ht="15" customHeight="1" x14ac:dyDescent="0.25">
      <c r="A60" s="3"/>
      <c r="B60" s="24" t="s">
        <v>170</v>
      </c>
      <c r="C60" s="200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6">
        <f t="shared" si="2"/>
        <v>0</v>
      </c>
      <c r="P60" s="201"/>
      <c r="Q60" s="198"/>
      <c r="R60"/>
      <c r="S60"/>
      <c r="T60"/>
    </row>
    <row r="61" spans="1:20" ht="15" customHeight="1" x14ac:dyDescent="0.25">
      <c r="A61" s="3"/>
      <c r="B61" s="422" t="s">
        <v>169</v>
      </c>
      <c r="C61" s="422"/>
      <c r="D61" s="422"/>
      <c r="E61" s="422"/>
      <c r="F61" s="422"/>
      <c r="G61" s="422"/>
      <c r="H61" s="422"/>
      <c r="I61" s="422"/>
      <c r="J61" s="422"/>
      <c r="K61" s="422"/>
      <c r="L61" s="422"/>
      <c r="M61" s="422"/>
      <c r="N61" s="422"/>
      <c r="O61" s="422"/>
      <c r="P61" s="188">
        <f>SUM(O63:O82)</f>
        <v>0</v>
      </c>
      <c r="Q61" s="189">
        <f>SUM(Q63:Q82)</f>
        <v>0</v>
      </c>
      <c r="R61"/>
      <c r="S61"/>
      <c r="T61"/>
    </row>
    <row r="62" spans="1:20" ht="15" customHeight="1" x14ac:dyDescent="0.25">
      <c r="A62" s="3"/>
      <c r="B62" s="190" t="s">
        <v>0</v>
      </c>
      <c r="C62" s="191" t="s">
        <v>1</v>
      </c>
      <c r="D62" s="191" t="s">
        <v>2</v>
      </c>
      <c r="E62" s="191" t="s">
        <v>28</v>
      </c>
      <c r="F62" s="191" t="s">
        <v>3</v>
      </c>
      <c r="G62" s="191" t="s">
        <v>4</v>
      </c>
      <c r="H62" s="191" t="s">
        <v>5</v>
      </c>
      <c r="I62" s="191" t="s">
        <v>6</v>
      </c>
      <c r="J62" s="191" t="s">
        <v>7</v>
      </c>
      <c r="K62" s="191" t="s">
        <v>8</v>
      </c>
      <c r="L62" s="191" t="s">
        <v>9</v>
      </c>
      <c r="M62" s="191" t="s">
        <v>10</v>
      </c>
      <c r="N62" s="191" t="s">
        <v>11</v>
      </c>
      <c r="O62" s="191" t="s">
        <v>12</v>
      </c>
      <c r="P62" s="192" t="s">
        <v>22</v>
      </c>
      <c r="Q62" s="193" t="s">
        <v>37</v>
      </c>
      <c r="R62"/>
      <c r="S62"/>
      <c r="T62"/>
    </row>
    <row r="63" spans="1:20" ht="15" customHeight="1" x14ac:dyDescent="0.25">
      <c r="A63" s="3"/>
      <c r="B63" s="24" t="s">
        <v>169</v>
      </c>
      <c r="C63" s="195"/>
      <c r="D63" s="195"/>
      <c r="E63" s="195"/>
      <c r="F63" s="202"/>
      <c r="G63" s="202"/>
      <c r="H63" s="202"/>
      <c r="I63" s="202"/>
      <c r="J63" s="202"/>
      <c r="K63" s="202"/>
      <c r="L63" s="202"/>
      <c r="M63" s="202"/>
      <c r="N63" s="202"/>
      <c r="O63" s="196">
        <f t="shared" si="2"/>
        <v>0</v>
      </c>
      <c r="P63" s="201"/>
      <c r="Q63" s="198"/>
      <c r="R63"/>
      <c r="S63"/>
      <c r="T63"/>
    </row>
    <row r="64" spans="1:20" ht="15" customHeight="1" x14ac:dyDescent="0.25">
      <c r="A64" s="3"/>
      <c r="B64" s="24" t="s">
        <v>169</v>
      </c>
      <c r="C64" s="195"/>
      <c r="D64" s="195"/>
      <c r="E64" s="195"/>
      <c r="F64" s="202"/>
      <c r="G64" s="202"/>
      <c r="H64" s="202"/>
      <c r="I64" s="202"/>
      <c r="J64" s="202"/>
      <c r="K64" s="202"/>
      <c r="L64" s="202"/>
      <c r="M64" s="202"/>
      <c r="N64" s="202"/>
      <c r="O64" s="196">
        <f t="shared" si="2"/>
        <v>0</v>
      </c>
      <c r="P64" s="201"/>
      <c r="Q64" s="198"/>
      <c r="R64"/>
      <c r="S64"/>
      <c r="T64"/>
    </row>
    <row r="65" spans="1:20" ht="15" customHeight="1" x14ac:dyDescent="0.25">
      <c r="A65" s="3"/>
      <c r="B65" s="24" t="s">
        <v>169</v>
      </c>
      <c r="C65" s="195"/>
      <c r="D65" s="195"/>
      <c r="E65" s="195"/>
      <c r="F65" s="202"/>
      <c r="G65" s="202"/>
      <c r="H65" s="202"/>
      <c r="I65" s="202"/>
      <c r="J65" s="202"/>
      <c r="K65" s="202"/>
      <c r="L65" s="202"/>
      <c r="M65" s="202"/>
      <c r="N65" s="202"/>
      <c r="O65" s="196">
        <f t="shared" si="2"/>
        <v>0</v>
      </c>
      <c r="P65" s="201"/>
      <c r="Q65" s="198"/>
      <c r="R65"/>
      <c r="S65"/>
      <c r="T65"/>
    </row>
    <row r="66" spans="1:20" ht="15" customHeight="1" x14ac:dyDescent="0.25">
      <c r="A66" s="3"/>
      <c r="B66" s="24" t="s">
        <v>169</v>
      </c>
      <c r="C66" s="195"/>
      <c r="D66" s="195"/>
      <c r="E66" s="195"/>
      <c r="F66" s="202"/>
      <c r="G66" s="202"/>
      <c r="H66" s="202"/>
      <c r="I66" s="202"/>
      <c r="J66" s="202"/>
      <c r="K66" s="202"/>
      <c r="L66" s="202"/>
      <c r="M66" s="202"/>
      <c r="N66" s="202"/>
      <c r="O66" s="196">
        <f t="shared" si="2"/>
        <v>0</v>
      </c>
      <c r="P66" s="201"/>
      <c r="Q66" s="198"/>
      <c r="R66"/>
      <c r="S66"/>
      <c r="T66"/>
    </row>
    <row r="67" spans="1:20" ht="15" customHeight="1" x14ac:dyDescent="0.25">
      <c r="A67" s="3"/>
      <c r="B67" s="24" t="s">
        <v>169</v>
      </c>
      <c r="C67" s="195"/>
      <c r="D67" s="195"/>
      <c r="E67" s="195"/>
      <c r="F67" s="202"/>
      <c r="G67" s="202"/>
      <c r="H67" s="202"/>
      <c r="I67" s="202"/>
      <c r="J67" s="202"/>
      <c r="K67" s="202"/>
      <c r="L67" s="202"/>
      <c r="M67" s="202"/>
      <c r="N67" s="202"/>
      <c r="O67" s="196">
        <f t="shared" si="2"/>
        <v>0</v>
      </c>
      <c r="P67" s="201"/>
      <c r="Q67" s="198"/>
      <c r="R67"/>
      <c r="S67"/>
      <c r="T67"/>
    </row>
    <row r="68" spans="1:20" ht="15" customHeight="1" x14ac:dyDescent="0.25">
      <c r="A68" s="3"/>
      <c r="B68" s="24" t="s">
        <v>169</v>
      </c>
      <c r="C68" s="195"/>
      <c r="D68" s="195"/>
      <c r="E68" s="195"/>
      <c r="F68" s="202"/>
      <c r="G68" s="202"/>
      <c r="H68" s="202"/>
      <c r="I68" s="202"/>
      <c r="J68" s="202"/>
      <c r="K68" s="202"/>
      <c r="L68" s="202"/>
      <c r="M68" s="202"/>
      <c r="N68" s="202"/>
      <c r="O68" s="196">
        <f t="shared" si="2"/>
        <v>0</v>
      </c>
      <c r="P68" s="201"/>
      <c r="Q68" s="198"/>
      <c r="R68"/>
      <c r="S68"/>
      <c r="T68"/>
    </row>
    <row r="69" spans="1:20" ht="15" customHeight="1" x14ac:dyDescent="0.25">
      <c r="A69" s="3"/>
      <c r="B69" s="24" t="s">
        <v>169</v>
      </c>
      <c r="C69" s="195"/>
      <c r="D69" s="195"/>
      <c r="E69" s="195"/>
      <c r="F69" s="202"/>
      <c r="G69" s="202"/>
      <c r="H69" s="202"/>
      <c r="I69" s="202"/>
      <c r="J69" s="202"/>
      <c r="K69" s="202"/>
      <c r="L69" s="202"/>
      <c r="M69" s="202"/>
      <c r="N69" s="202"/>
      <c r="O69" s="196">
        <f t="shared" si="2"/>
        <v>0</v>
      </c>
      <c r="P69" s="201"/>
      <c r="Q69" s="198"/>
      <c r="R69"/>
      <c r="S69"/>
      <c r="T69"/>
    </row>
    <row r="70" spans="1:20" ht="15" customHeight="1" x14ac:dyDescent="0.25">
      <c r="A70" s="3"/>
      <c r="B70" s="24" t="s">
        <v>169</v>
      </c>
      <c r="C70" s="195"/>
      <c r="D70" s="195"/>
      <c r="E70" s="195"/>
      <c r="F70" s="202"/>
      <c r="G70" s="202"/>
      <c r="H70" s="202"/>
      <c r="I70" s="202"/>
      <c r="J70" s="202"/>
      <c r="K70" s="202"/>
      <c r="L70" s="202"/>
      <c r="M70" s="202"/>
      <c r="N70" s="202"/>
      <c r="O70" s="196">
        <f t="shared" si="2"/>
        <v>0</v>
      </c>
      <c r="P70" s="201"/>
      <c r="Q70" s="198"/>
      <c r="R70"/>
      <c r="S70"/>
      <c r="T70"/>
    </row>
    <row r="71" spans="1:20" ht="15" customHeight="1" x14ac:dyDescent="0.25">
      <c r="A71" s="3"/>
      <c r="B71" s="24" t="s">
        <v>169</v>
      </c>
      <c r="C71" s="195"/>
      <c r="D71" s="195"/>
      <c r="E71" s="195"/>
      <c r="F71" s="202"/>
      <c r="G71" s="202"/>
      <c r="H71" s="202"/>
      <c r="I71" s="202"/>
      <c r="J71" s="202"/>
      <c r="K71" s="202"/>
      <c r="L71" s="202"/>
      <c r="M71" s="202"/>
      <c r="N71" s="202"/>
      <c r="O71" s="196">
        <f t="shared" si="2"/>
        <v>0</v>
      </c>
      <c r="P71" s="201"/>
      <c r="Q71" s="198"/>
      <c r="R71"/>
      <c r="S71"/>
      <c r="T71"/>
    </row>
    <row r="72" spans="1:20" ht="15" customHeight="1" x14ac:dyDescent="0.25">
      <c r="A72" s="3"/>
      <c r="B72" s="24" t="s">
        <v>169</v>
      </c>
      <c r="C72" s="195"/>
      <c r="D72" s="195"/>
      <c r="E72" s="195"/>
      <c r="F72" s="202"/>
      <c r="G72" s="202"/>
      <c r="H72" s="202"/>
      <c r="I72" s="202"/>
      <c r="J72" s="202"/>
      <c r="K72" s="202"/>
      <c r="L72" s="202"/>
      <c r="M72" s="202"/>
      <c r="N72" s="202"/>
      <c r="O72" s="196">
        <f t="shared" si="2"/>
        <v>0</v>
      </c>
      <c r="P72" s="201"/>
      <c r="Q72" s="198"/>
      <c r="R72"/>
      <c r="S72"/>
      <c r="T72"/>
    </row>
    <row r="73" spans="1:20" ht="15" customHeight="1" x14ac:dyDescent="0.25">
      <c r="A73" s="3"/>
      <c r="B73" s="24" t="s">
        <v>169</v>
      </c>
      <c r="C73" s="195"/>
      <c r="D73" s="195"/>
      <c r="E73" s="195"/>
      <c r="F73" s="202"/>
      <c r="G73" s="202"/>
      <c r="H73" s="202"/>
      <c r="I73" s="202"/>
      <c r="J73" s="202"/>
      <c r="K73" s="202"/>
      <c r="L73" s="202"/>
      <c r="M73" s="202"/>
      <c r="N73" s="202"/>
      <c r="O73" s="196">
        <f t="shared" si="2"/>
        <v>0</v>
      </c>
      <c r="P73" s="201"/>
      <c r="Q73" s="198"/>
      <c r="R73"/>
      <c r="S73"/>
      <c r="T73"/>
    </row>
    <row r="74" spans="1:20" ht="15" customHeight="1" x14ac:dyDescent="0.25">
      <c r="A74" s="3"/>
      <c r="B74" s="24" t="s">
        <v>169</v>
      </c>
      <c r="C74" s="195"/>
      <c r="D74" s="195"/>
      <c r="E74" s="195"/>
      <c r="F74" s="202"/>
      <c r="G74" s="202"/>
      <c r="H74" s="202"/>
      <c r="I74" s="202"/>
      <c r="J74" s="202"/>
      <c r="K74" s="202"/>
      <c r="L74" s="202"/>
      <c r="M74" s="202"/>
      <c r="N74" s="202"/>
      <c r="O74" s="196">
        <f t="shared" si="2"/>
        <v>0</v>
      </c>
      <c r="P74" s="201"/>
      <c r="Q74" s="198"/>
      <c r="R74"/>
      <c r="S74"/>
      <c r="T74"/>
    </row>
    <row r="75" spans="1:20" ht="15" customHeight="1" x14ac:dyDescent="0.25">
      <c r="A75" s="3"/>
      <c r="B75" s="24" t="s">
        <v>169</v>
      </c>
      <c r="C75" s="195"/>
      <c r="D75" s="195"/>
      <c r="E75" s="195"/>
      <c r="F75" s="202"/>
      <c r="G75" s="202"/>
      <c r="H75" s="202"/>
      <c r="I75" s="202"/>
      <c r="J75" s="202"/>
      <c r="K75" s="202"/>
      <c r="L75" s="202"/>
      <c r="M75" s="202"/>
      <c r="N75" s="202"/>
      <c r="O75" s="196">
        <f t="shared" si="2"/>
        <v>0</v>
      </c>
      <c r="P75" s="201"/>
      <c r="Q75" s="198"/>
      <c r="R75"/>
      <c r="S75"/>
      <c r="T75"/>
    </row>
    <row r="76" spans="1:20" ht="15" customHeight="1" x14ac:dyDescent="0.25">
      <c r="A76" s="3"/>
      <c r="B76" s="24" t="s">
        <v>169</v>
      </c>
      <c r="C76" s="195"/>
      <c r="D76" s="195"/>
      <c r="E76" s="195"/>
      <c r="F76" s="202"/>
      <c r="G76" s="202"/>
      <c r="H76" s="202"/>
      <c r="I76" s="202"/>
      <c r="J76" s="202"/>
      <c r="K76" s="202"/>
      <c r="L76" s="202"/>
      <c r="M76" s="202"/>
      <c r="N76" s="202"/>
      <c r="O76" s="196">
        <f t="shared" si="2"/>
        <v>0</v>
      </c>
      <c r="P76" s="201"/>
      <c r="Q76" s="198"/>
      <c r="R76"/>
      <c r="S76"/>
      <c r="T76"/>
    </row>
    <row r="77" spans="1:20" ht="15" customHeight="1" x14ac:dyDescent="0.25">
      <c r="A77" s="3"/>
      <c r="B77" s="24" t="s">
        <v>169</v>
      </c>
      <c r="C77" s="195"/>
      <c r="D77" s="195"/>
      <c r="E77" s="195"/>
      <c r="F77" s="202"/>
      <c r="G77" s="202"/>
      <c r="H77" s="202"/>
      <c r="I77" s="202"/>
      <c r="J77" s="202"/>
      <c r="K77" s="202"/>
      <c r="L77" s="202"/>
      <c r="M77" s="202"/>
      <c r="N77" s="202"/>
      <c r="O77" s="196">
        <f t="shared" si="2"/>
        <v>0</v>
      </c>
      <c r="P77" s="201"/>
      <c r="Q77" s="198"/>
      <c r="R77"/>
      <c r="S77"/>
      <c r="T77"/>
    </row>
    <row r="78" spans="1:20" ht="15" customHeight="1" x14ac:dyDescent="0.25">
      <c r="A78" s="3"/>
      <c r="B78" s="24" t="s">
        <v>169</v>
      </c>
      <c r="C78" s="195"/>
      <c r="D78" s="195"/>
      <c r="E78" s="195"/>
      <c r="F78" s="202"/>
      <c r="G78" s="202"/>
      <c r="H78" s="202"/>
      <c r="I78" s="202"/>
      <c r="J78" s="202"/>
      <c r="K78" s="202"/>
      <c r="L78" s="202"/>
      <c r="M78" s="202"/>
      <c r="N78" s="202"/>
      <c r="O78" s="196">
        <f t="shared" si="2"/>
        <v>0</v>
      </c>
      <c r="P78" s="201"/>
      <c r="Q78" s="198"/>
      <c r="R78"/>
      <c r="S78"/>
      <c r="T78"/>
    </row>
    <row r="79" spans="1:20" ht="15" customHeight="1" x14ac:dyDescent="0.25">
      <c r="A79" s="3"/>
      <c r="B79" s="24" t="s">
        <v>169</v>
      </c>
      <c r="C79" s="195"/>
      <c r="D79" s="195"/>
      <c r="E79" s="195"/>
      <c r="F79" s="202"/>
      <c r="G79" s="202"/>
      <c r="H79" s="202"/>
      <c r="I79" s="202"/>
      <c r="J79" s="202"/>
      <c r="K79" s="202"/>
      <c r="L79" s="202"/>
      <c r="M79" s="202"/>
      <c r="N79" s="202"/>
      <c r="O79" s="196">
        <f t="shared" si="2"/>
        <v>0</v>
      </c>
      <c r="P79" s="201"/>
      <c r="Q79" s="198"/>
      <c r="R79"/>
      <c r="S79"/>
      <c r="T79"/>
    </row>
    <row r="80" spans="1:20" ht="15" customHeight="1" x14ac:dyDescent="0.25">
      <c r="A80" s="3"/>
      <c r="B80" s="24" t="s">
        <v>169</v>
      </c>
      <c r="C80" s="195"/>
      <c r="D80" s="195"/>
      <c r="E80" s="195"/>
      <c r="F80" s="202"/>
      <c r="G80" s="202"/>
      <c r="H80" s="202"/>
      <c r="I80" s="202"/>
      <c r="J80" s="202"/>
      <c r="K80" s="202"/>
      <c r="L80" s="202"/>
      <c r="M80" s="202"/>
      <c r="N80" s="202"/>
      <c r="O80" s="196">
        <f t="shared" si="2"/>
        <v>0</v>
      </c>
      <c r="P80" s="201"/>
      <c r="Q80" s="198"/>
      <c r="R80"/>
      <c r="S80"/>
      <c r="T80"/>
    </row>
    <row r="81" spans="1:20" ht="15" customHeight="1" x14ac:dyDescent="0.25">
      <c r="A81" s="3"/>
      <c r="B81" s="24" t="s">
        <v>169</v>
      </c>
      <c r="C81" s="199" t="s">
        <v>37</v>
      </c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196">
        <f t="shared" si="2"/>
        <v>0</v>
      </c>
      <c r="P81" s="201"/>
      <c r="Q81" s="198"/>
      <c r="R81"/>
      <c r="S81"/>
      <c r="T81"/>
    </row>
    <row r="82" spans="1:20" ht="15" customHeight="1" x14ac:dyDescent="0.25">
      <c r="A82" s="3"/>
      <c r="B82" s="24" t="s">
        <v>169</v>
      </c>
      <c r="C82" s="200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6">
        <f t="shared" si="2"/>
        <v>0</v>
      </c>
      <c r="P82" s="201"/>
      <c r="Q82" s="198"/>
      <c r="R82"/>
      <c r="S82"/>
      <c r="T82"/>
    </row>
    <row r="83" spans="1:20" ht="15" customHeight="1" x14ac:dyDescent="0.25">
      <c r="A83" s="3"/>
      <c r="B83" s="422" t="s">
        <v>171</v>
      </c>
      <c r="C83" s="422"/>
      <c r="D83" s="422"/>
      <c r="E83" s="422"/>
      <c r="F83" s="422"/>
      <c r="G83" s="422"/>
      <c r="H83" s="422"/>
      <c r="I83" s="422"/>
      <c r="J83" s="422"/>
      <c r="K83" s="422"/>
      <c r="L83" s="422"/>
      <c r="M83" s="422"/>
      <c r="N83" s="422"/>
      <c r="O83" s="422"/>
      <c r="P83" s="188">
        <f>SUM(O85:O103)</f>
        <v>0</v>
      </c>
      <c r="Q83" s="189">
        <f>SUM(Q85:Q103)</f>
        <v>0</v>
      </c>
      <c r="R83"/>
      <c r="S83"/>
      <c r="T83"/>
    </row>
    <row r="84" spans="1:20" ht="15" customHeight="1" x14ac:dyDescent="0.25">
      <c r="A84" s="3"/>
      <c r="B84" s="190" t="s">
        <v>0</v>
      </c>
      <c r="C84" s="191" t="s">
        <v>1</v>
      </c>
      <c r="D84" s="191" t="s">
        <v>2</v>
      </c>
      <c r="E84" s="191" t="s">
        <v>28</v>
      </c>
      <c r="F84" s="191" t="s">
        <v>3</v>
      </c>
      <c r="G84" s="191" t="s">
        <v>4</v>
      </c>
      <c r="H84" s="191" t="s">
        <v>5</v>
      </c>
      <c r="I84" s="191" t="s">
        <v>6</v>
      </c>
      <c r="J84" s="191" t="s">
        <v>7</v>
      </c>
      <c r="K84" s="191" t="s">
        <v>8</v>
      </c>
      <c r="L84" s="191" t="s">
        <v>9</v>
      </c>
      <c r="M84" s="191" t="s">
        <v>10</v>
      </c>
      <c r="N84" s="191" t="s">
        <v>11</v>
      </c>
      <c r="O84" s="191" t="s">
        <v>12</v>
      </c>
      <c r="P84" s="192" t="s">
        <v>22</v>
      </c>
      <c r="Q84" s="193" t="s">
        <v>37</v>
      </c>
      <c r="R84"/>
      <c r="S84"/>
      <c r="T84"/>
    </row>
    <row r="85" spans="1:20" ht="15" customHeight="1" x14ac:dyDescent="0.25">
      <c r="A85" s="3"/>
      <c r="B85" s="24" t="s">
        <v>171</v>
      </c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6">
        <f t="shared" si="2"/>
        <v>0</v>
      </c>
      <c r="P85" s="201"/>
      <c r="Q85" s="198"/>
      <c r="R85"/>
      <c r="S85"/>
      <c r="T85"/>
    </row>
    <row r="86" spans="1:20" ht="15" customHeight="1" x14ac:dyDescent="0.25">
      <c r="A86" s="3"/>
      <c r="B86" s="24" t="s">
        <v>171</v>
      </c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6">
        <f t="shared" si="2"/>
        <v>0</v>
      </c>
      <c r="P86" s="201"/>
      <c r="Q86" s="198"/>
      <c r="R86"/>
      <c r="S86"/>
      <c r="T86"/>
    </row>
    <row r="87" spans="1:20" ht="15" customHeight="1" x14ac:dyDescent="0.25">
      <c r="A87" s="3"/>
      <c r="B87" s="24" t="s">
        <v>171</v>
      </c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6">
        <f t="shared" si="2"/>
        <v>0</v>
      </c>
      <c r="P87" s="201"/>
      <c r="Q87" s="198"/>
      <c r="R87"/>
      <c r="S87"/>
      <c r="T87"/>
    </row>
    <row r="88" spans="1:20" ht="15" customHeight="1" x14ac:dyDescent="0.25">
      <c r="A88" s="3"/>
      <c r="B88" s="24" t="s">
        <v>171</v>
      </c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6">
        <f t="shared" si="2"/>
        <v>0</v>
      </c>
      <c r="P88" s="201"/>
      <c r="Q88" s="198"/>
      <c r="R88"/>
      <c r="S88"/>
      <c r="T88"/>
    </row>
    <row r="89" spans="1:20" ht="15" customHeight="1" x14ac:dyDescent="0.25">
      <c r="A89" s="3"/>
      <c r="B89" s="24" t="s">
        <v>171</v>
      </c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6">
        <f t="shared" si="2"/>
        <v>0</v>
      </c>
      <c r="P89" s="201"/>
      <c r="Q89" s="198"/>
      <c r="R89"/>
      <c r="S89"/>
      <c r="T89"/>
    </row>
    <row r="90" spans="1:20" ht="15" customHeight="1" x14ac:dyDescent="0.25">
      <c r="A90" s="3"/>
      <c r="B90" s="24" t="s">
        <v>171</v>
      </c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6">
        <f t="shared" si="2"/>
        <v>0</v>
      </c>
      <c r="P90" s="201"/>
      <c r="Q90" s="198"/>
      <c r="R90"/>
      <c r="S90"/>
      <c r="T90"/>
    </row>
    <row r="91" spans="1:20" ht="15" customHeight="1" x14ac:dyDescent="0.25">
      <c r="A91" s="3"/>
      <c r="B91" s="24" t="s">
        <v>171</v>
      </c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6">
        <f t="shared" si="2"/>
        <v>0</v>
      </c>
      <c r="P91" s="201"/>
      <c r="Q91" s="198"/>
      <c r="R91"/>
      <c r="S91"/>
      <c r="T91"/>
    </row>
    <row r="92" spans="1:20" ht="15" customHeight="1" x14ac:dyDescent="0.25">
      <c r="A92" s="3"/>
      <c r="B92" s="24" t="s">
        <v>171</v>
      </c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6">
        <f t="shared" si="2"/>
        <v>0</v>
      </c>
      <c r="P92" s="201"/>
      <c r="Q92" s="198"/>
      <c r="R92"/>
      <c r="S92"/>
      <c r="T92"/>
    </row>
    <row r="93" spans="1:20" ht="15" customHeight="1" x14ac:dyDescent="0.25">
      <c r="A93" s="3"/>
      <c r="B93" s="24" t="s">
        <v>171</v>
      </c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6">
        <f t="shared" si="2"/>
        <v>0</v>
      </c>
      <c r="P93" s="201"/>
      <c r="Q93" s="198"/>
      <c r="R93"/>
      <c r="S93"/>
      <c r="T93"/>
    </row>
    <row r="94" spans="1:20" ht="15" customHeight="1" x14ac:dyDescent="0.25">
      <c r="A94" s="3"/>
      <c r="B94" s="24" t="s">
        <v>171</v>
      </c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6">
        <f t="shared" si="2"/>
        <v>0</v>
      </c>
      <c r="P94" s="201"/>
      <c r="Q94" s="198"/>
      <c r="R94"/>
      <c r="S94"/>
      <c r="T94"/>
    </row>
    <row r="95" spans="1:20" ht="15" customHeight="1" x14ac:dyDescent="0.25">
      <c r="A95" s="3"/>
      <c r="B95" s="24" t="s">
        <v>171</v>
      </c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6">
        <f t="shared" si="2"/>
        <v>0</v>
      </c>
      <c r="P95" s="201"/>
      <c r="Q95" s="198"/>
      <c r="R95"/>
      <c r="S95"/>
      <c r="T95"/>
    </row>
    <row r="96" spans="1:20" ht="15" customHeight="1" x14ac:dyDescent="0.25">
      <c r="A96" s="3"/>
      <c r="B96" s="24" t="s">
        <v>171</v>
      </c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6">
        <f t="shared" si="2"/>
        <v>0</v>
      </c>
      <c r="P96" s="201"/>
      <c r="Q96" s="198"/>
      <c r="R96"/>
      <c r="S96"/>
      <c r="T96"/>
    </row>
    <row r="97" spans="1:20" ht="15" customHeight="1" x14ac:dyDescent="0.25">
      <c r="A97" s="3"/>
      <c r="B97" s="24" t="s">
        <v>171</v>
      </c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6">
        <f t="shared" si="2"/>
        <v>0</v>
      </c>
      <c r="P97" s="201"/>
      <c r="Q97" s="198"/>
      <c r="R97"/>
      <c r="S97"/>
      <c r="T97"/>
    </row>
    <row r="98" spans="1:20" ht="15" customHeight="1" x14ac:dyDescent="0.25">
      <c r="A98" s="3"/>
      <c r="B98" s="24" t="s">
        <v>171</v>
      </c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6">
        <f t="shared" si="2"/>
        <v>0</v>
      </c>
      <c r="P98" s="201"/>
      <c r="Q98" s="198"/>
      <c r="R98"/>
      <c r="S98"/>
      <c r="T98"/>
    </row>
    <row r="99" spans="1:20" ht="15" customHeight="1" x14ac:dyDescent="0.25">
      <c r="A99" s="3"/>
      <c r="B99" s="24" t="s">
        <v>171</v>
      </c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6">
        <f t="shared" si="2"/>
        <v>0</v>
      </c>
      <c r="P99" s="201"/>
      <c r="Q99" s="198"/>
      <c r="R99"/>
      <c r="S99"/>
      <c r="T99"/>
    </row>
    <row r="100" spans="1:20" ht="15" customHeight="1" x14ac:dyDescent="0.25">
      <c r="A100" s="3"/>
      <c r="B100" s="24" t="s">
        <v>171</v>
      </c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6">
        <f t="shared" si="2"/>
        <v>0</v>
      </c>
      <c r="P100" s="201"/>
      <c r="Q100" s="198"/>
      <c r="R100"/>
      <c r="S100"/>
      <c r="T100"/>
    </row>
    <row r="101" spans="1:20" ht="15" customHeight="1" x14ac:dyDescent="0.25">
      <c r="A101" s="3"/>
      <c r="B101" s="24" t="s">
        <v>171</v>
      </c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6">
        <f t="shared" si="2"/>
        <v>0</v>
      </c>
      <c r="P101" s="201"/>
      <c r="Q101" s="198"/>
      <c r="R101"/>
      <c r="S101"/>
      <c r="T101"/>
    </row>
    <row r="102" spans="1:20" ht="15" customHeight="1" x14ac:dyDescent="0.25">
      <c r="A102" s="3"/>
      <c r="B102" s="24" t="s">
        <v>171</v>
      </c>
      <c r="C102" s="199" t="s">
        <v>37</v>
      </c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6">
        <f t="shared" si="2"/>
        <v>0</v>
      </c>
      <c r="P102" s="201"/>
      <c r="Q102" s="198"/>
      <c r="R102"/>
      <c r="S102"/>
      <c r="T102"/>
    </row>
    <row r="103" spans="1:20" ht="15" customHeight="1" x14ac:dyDescent="0.25">
      <c r="A103" s="3"/>
      <c r="B103" s="24" t="s">
        <v>171</v>
      </c>
      <c r="C103" s="200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6">
        <f t="shared" si="2"/>
        <v>0</v>
      </c>
      <c r="P103" s="201"/>
      <c r="Q103" s="198"/>
      <c r="R103"/>
      <c r="S103"/>
      <c r="T103"/>
    </row>
    <row r="104" spans="1:20" ht="15" customHeight="1" x14ac:dyDescent="0.25">
      <c r="A104" s="3"/>
      <c r="B104" s="422" t="s">
        <v>172</v>
      </c>
      <c r="C104" s="422"/>
      <c r="D104" s="422"/>
      <c r="E104" s="422"/>
      <c r="F104" s="422"/>
      <c r="G104" s="422"/>
      <c r="H104" s="422"/>
      <c r="I104" s="422"/>
      <c r="J104" s="422"/>
      <c r="K104" s="422"/>
      <c r="L104" s="422"/>
      <c r="M104" s="422"/>
      <c r="N104" s="422"/>
      <c r="O104" s="422"/>
      <c r="P104" s="188">
        <f>SUM(O106:O119)</f>
        <v>0</v>
      </c>
      <c r="Q104" s="189">
        <f>SUM(Q106:Q119)</f>
        <v>0</v>
      </c>
      <c r="R104"/>
      <c r="S104"/>
      <c r="T104"/>
    </row>
    <row r="105" spans="1:20" ht="15" customHeight="1" x14ac:dyDescent="0.25">
      <c r="A105" s="3"/>
      <c r="B105" s="190" t="s">
        <v>0</v>
      </c>
      <c r="C105" s="191" t="s">
        <v>1</v>
      </c>
      <c r="D105" s="191" t="s">
        <v>2</v>
      </c>
      <c r="E105" s="191" t="s">
        <v>28</v>
      </c>
      <c r="F105" s="191" t="s">
        <v>3</v>
      </c>
      <c r="G105" s="191" t="s">
        <v>4</v>
      </c>
      <c r="H105" s="191" t="s">
        <v>5</v>
      </c>
      <c r="I105" s="191" t="s">
        <v>6</v>
      </c>
      <c r="J105" s="191" t="s">
        <v>7</v>
      </c>
      <c r="K105" s="191" t="s">
        <v>8</v>
      </c>
      <c r="L105" s="191" t="s">
        <v>9</v>
      </c>
      <c r="M105" s="191" t="s">
        <v>10</v>
      </c>
      <c r="N105" s="191" t="s">
        <v>11</v>
      </c>
      <c r="O105" s="191" t="s">
        <v>12</v>
      </c>
      <c r="P105" s="192" t="s">
        <v>22</v>
      </c>
      <c r="Q105" s="193" t="s">
        <v>37</v>
      </c>
      <c r="R105"/>
      <c r="S105"/>
      <c r="T105"/>
    </row>
    <row r="106" spans="1:20" ht="15" customHeight="1" x14ac:dyDescent="0.25">
      <c r="A106" s="3"/>
      <c r="B106" s="24" t="s">
        <v>172</v>
      </c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6">
        <f t="shared" ref="O106:O169" si="3">SUM(F106:N106)</f>
        <v>0</v>
      </c>
      <c r="P106" s="201"/>
      <c r="Q106" s="198"/>
      <c r="R106"/>
      <c r="S106"/>
      <c r="T106"/>
    </row>
    <row r="107" spans="1:20" ht="15" customHeight="1" x14ac:dyDescent="0.25">
      <c r="A107" s="3"/>
      <c r="B107" s="24" t="s">
        <v>172</v>
      </c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6">
        <f t="shared" si="3"/>
        <v>0</v>
      </c>
      <c r="P107" s="201"/>
      <c r="Q107" s="198"/>
      <c r="R107"/>
      <c r="S107"/>
      <c r="T107"/>
    </row>
    <row r="108" spans="1:20" ht="15" customHeight="1" x14ac:dyDescent="0.25">
      <c r="A108" s="3"/>
      <c r="B108" s="24" t="s">
        <v>172</v>
      </c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6">
        <f t="shared" si="3"/>
        <v>0</v>
      </c>
      <c r="P108" s="201"/>
      <c r="Q108" s="198"/>
      <c r="R108"/>
      <c r="S108"/>
      <c r="T108"/>
    </row>
    <row r="109" spans="1:20" ht="15" customHeight="1" x14ac:dyDescent="0.25">
      <c r="A109" s="3"/>
      <c r="B109" s="24" t="s">
        <v>172</v>
      </c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6">
        <f t="shared" si="3"/>
        <v>0</v>
      </c>
      <c r="P109" s="201"/>
      <c r="Q109" s="198"/>
      <c r="R109"/>
      <c r="S109"/>
      <c r="T109"/>
    </row>
    <row r="110" spans="1:20" ht="15" customHeight="1" x14ac:dyDescent="0.25">
      <c r="A110" s="3"/>
      <c r="B110" s="24" t="s">
        <v>172</v>
      </c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6">
        <f t="shared" si="3"/>
        <v>0</v>
      </c>
      <c r="P110" s="201"/>
      <c r="Q110" s="198"/>
      <c r="R110"/>
      <c r="S110"/>
      <c r="T110"/>
    </row>
    <row r="111" spans="1:20" ht="15" customHeight="1" x14ac:dyDescent="0.25">
      <c r="A111" s="3"/>
      <c r="B111" s="24" t="s">
        <v>172</v>
      </c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6">
        <f t="shared" si="3"/>
        <v>0</v>
      </c>
      <c r="P111" s="201"/>
      <c r="Q111" s="198"/>
      <c r="R111"/>
      <c r="S111"/>
      <c r="T111"/>
    </row>
    <row r="112" spans="1:20" ht="15" customHeight="1" x14ac:dyDescent="0.25">
      <c r="A112" s="3"/>
      <c r="B112" s="24" t="s">
        <v>172</v>
      </c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6">
        <f t="shared" si="3"/>
        <v>0</v>
      </c>
      <c r="P112" s="201"/>
      <c r="Q112" s="198"/>
      <c r="R112"/>
      <c r="S112"/>
      <c r="T112"/>
    </row>
    <row r="113" spans="1:20" ht="15" customHeight="1" x14ac:dyDescent="0.25">
      <c r="A113" s="3"/>
      <c r="B113" s="24" t="s">
        <v>172</v>
      </c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6">
        <f t="shared" si="3"/>
        <v>0</v>
      </c>
      <c r="P113" s="201"/>
      <c r="Q113" s="198"/>
      <c r="R113"/>
      <c r="S113"/>
      <c r="T113"/>
    </row>
    <row r="114" spans="1:20" ht="15" customHeight="1" x14ac:dyDescent="0.25">
      <c r="A114" s="3"/>
      <c r="B114" s="24" t="s">
        <v>172</v>
      </c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6">
        <f t="shared" si="3"/>
        <v>0</v>
      </c>
      <c r="P114" s="201"/>
      <c r="Q114" s="198"/>
      <c r="R114"/>
      <c r="S114"/>
      <c r="T114"/>
    </row>
    <row r="115" spans="1:20" ht="15" customHeight="1" x14ac:dyDescent="0.25">
      <c r="A115" s="3"/>
      <c r="B115" s="24" t="s">
        <v>172</v>
      </c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6">
        <f t="shared" si="3"/>
        <v>0</v>
      </c>
      <c r="P115" s="201"/>
      <c r="Q115" s="198"/>
      <c r="R115"/>
      <c r="S115"/>
      <c r="T115"/>
    </row>
    <row r="116" spans="1:20" ht="15" customHeight="1" x14ac:dyDescent="0.25">
      <c r="A116" s="3"/>
      <c r="B116" s="24" t="s">
        <v>172</v>
      </c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6">
        <f t="shared" si="3"/>
        <v>0</v>
      </c>
      <c r="P116" s="201"/>
      <c r="Q116" s="198"/>
      <c r="R116"/>
      <c r="S116"/>
      <c r="T116"/>
    </row>
    <row r="117" spans="1:20" ht="15" customHeight="1" x14ac:dyDescent="0.25">
      <c r="A117" s="3"/>
      <c r="B117" s="24" t="s">
        <v>172</v>
      </c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6">
        <f t="shared" si="3"/>
        <v>0</v>
      </c>
      <c r="P117" s="201"/>
      <c r="Q117" s="198"/>
      <c r="R117"/>
      <c r="S117"/>
      <c r="T117"/>
    </row>
    <row r="118" spans="1:20" ht="15" customHeight="1" x14ac:dyDescent="0.25">
      <c r="A118" s="3"/>
      <c r="B118" s="24" t="s">
        <v>172</v>
      </c>
      <c r="C118" s="199" t="s">
        <v>37</v>
      </c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6">
        <f t="shared" si="3"/>
        <v>0</v>
      </c>
      <c r="P118" s="201"/>
      <c r="Q118" s="198"/>
      <c r="R118"/>
      <c r="S118"/>
      <c r="T118"/>
    </row>
    <row r="119" spans="1:20" ht="15" customHeight="1" x14ac:dyDescent="0.25">
      <c r="A119" s="3"/>
      <c r="B119" s="24" t="s">
        <v>172</v>
      </c>
      <c r="C119" s="200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6">
        <f t="shared" si="3"/>
        <v>0</v>
      </c>
      <c r="P119" s="201"/>
      <c r="Q119" s="198"/>
      <c r="R119"/>
      <c r="S119"/>
      <c r="T119"/>
    </row>
    <row r="120" spans="1:20" ht="15" customHeight="1" x14ac:dyDescent="0.25">
      <c r="A120" s="3"/>
      <c r="B120" s="422" t="s">
        <v>173</v>
      </c>
      <c r="C120" s="422"/>
      <c r="D120" s="422"/>
      <c r="E120" s="422"/>
      <c r="F120" s="422"/>
      <c r="G120" s="422"/>
      <c r="H120" s="422"/>
      <c r="I120" s="422"/>
      <c r="J120" s="422"/>
      <c r="K120" s="422"/>
      <c r="L120" s="422"/>
      <c r="M120" s="422"/>
      <c r="N120" s="422"/>
      <c r="O120" s="422"/>
      <c r="P120" s="188">
        <f>SUM(O122:O135)</f>
        <v>0</v>
      </c>
      <c r="Q120" s="189">
        <f>SUM(Q122:Q135)</f>
        <v>0</v>
      </c>
      <c r="R120"/>
      <c r="S120"/>
      <c r="T120"/>
    </row>
    <row r="121" spans="1:20" ht="15" customHeight="1" x14ac:dyDescent="0.25">
      <c r="A121" s="3"/>
      <c r="B121" s="190" t="s">
        <v>0</v>
      </c>
      <c r="C121" s="191" t="s">
        <v>1</v>
      </c>
      <c r="D121" s="191" t="s">
        <v>2</v>
      </c>
      <c r="E121" s="191" t="s">
        <v>28</v>
      </c>
      <c r="F121" s="191" t="s">
        <v>3</v>
      </c>
      <c r="G121" s="191" t="s">
        <v>4</v>
      </c>
      <c r="H121" s="191" t="s">
        <v>5</v>
      </c>
      <c r="I121" s="191" t="s">
        <v>6</v>
      </c>
      <c r="J121" s="191" t="s">
        <v>7</v>
      </c>
      <c r="K121" s="191" t="s">
        <v>8</v>
      </c>
      <c r="L121" s="191" t="s">
        <v>9</v>
      </c>
      <c r="M121" s="191" t="s">
        <v>10</v>
      </c>
      <c r="N121" s="191" t="s">
        <v>11</v>
      </c>
      <c r="O121" s="191" t="s">
        <v>12</v>
      </c>
      <c r="P121" s="192" t="s">
        <v>22</v>
      </c>
      <c r="Q121" s="193" t="s">
        <v>37</v>
      </c>
      <c r="R121"/>
      <c r="S121"/>
      <c r="T121"/>
    </row>
    <row r="122" spans="1:20" ht="15" customHeight="1" x14ac:dyDescent="0.25">
      <c r="A122" s="3"/>
      <c r="B122" s="24" t="s">
        <v>173</v>
      </c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6">
        <f t="shared" si="3"/>
        <v>0</v>
      </c>
      <c r="P122" s="201"/>
      <c r="Q122" s="198"/>
      <c r="R122"/>
      <c r="S122"/>
      <c r="T122"/>
    </row>
    <row r="123" spans="1:20" ht="15" customHeight="1" x14ac:dyDescent="0.25">
      <c r="A123" s="3"/>
      <c r="B123" s="24" t="s">
        <v>173</v>
      </c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6">
        <f t="shared" si="3"/>
        <v>0</v>
      </c>
      <c r="P123" s="201"/>
      <c r="Q123" s="198"/>
      <c r="R123"/>
      <c r="S123"/>
      <c r="T123"/>
    </row>
    <row r="124" spans="1:20" ht="15" customHeight="1" x14ac:dyDescent="0.25">
      <c r="A124" s="3"/>
      <c r="B124" s="24" t="s">
        <v>173</v>
      </c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6">
        <f t="shared" si="3"/>
        <v>0</v>
      </c>
      <c r="P124" s="201"/>
      <c r="Q124" s="198"/>
      <c r="R124"/>
      <c r="S124"/>
      <c r="T124"/>
    </row>
    <row r="125" spans="1:20" ht="15" customHeight="1" x14ac:dyDescent="0.25">
      <c r="A125" s="3"/>
      <c r="B125" s="24" t="s">
        <v>173</v>
      </c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6">
        <f t="shared" si="3"/>
        <v>0</v>
      </c>
      <c r="P125" s="201"/>
      <c r="Q125" s="198"/>
      <c r="R125"/>
      <c r="S125"/>
      <c r="T125"/>
    </row>
    <row r="126" spans="1:20" ht="15" customHeight="1" x14ac:dyDescent="0.25">
      <c r="A126" s="3"/>
      <c r="B126" s="24" t="s">
        <v>173</v>
      </c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6">
        <f t="shared" si="3"/>
        <v>0</v>
      </c>
      <c r="P126" s="201"/>
      <c r="Q126" s="198"/>
      <c r="R126"/>
      <c r="S126"/>
      <c r="T126"/>
    </row>
    <row r="127" spans="1:20" ht="15" customHeight="1" x14ac:dyDescent="0.25">
      <c r="A127" s="3"/>
      <c r="B127" s="24" t="s">
        <v>173</v>
      </c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6">
        <f t="shared" si="3"/>
        <v>0</v>
      </c>
      <c r="P127" s="201"/>
      <c r="Q127" s="198"/>
      <c r="R127"/>
      <c r="S127"/>
      <c r="T127"/>
    </row>
    <row r="128" spans="1:20" ht="15" customHeight="1" x14ac:dyDescent="0.25">
      <c r="A128" s="3"/>
      <c r="B128" s="24" t="s">
        <v>173</v>
      </c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6">
        <f t="shared" si="3"/>
        <v>0</v>
      </c>
      <c r="P128" s="201"/>
      <c r="Q128" s="198"/>
      <c r="R128"/>
      <c r="S128"/>
      <c r="T128"/>
    </row>
    <row r="129" spans="1:20" ht="15" customHeight="1" x14ac:dyDescent="0.25">
      <c r="A129" s="3"/>
      <c r="B129" s="24" t="s">
        <v>173</v>
      </c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6">
        <f t="shared" si="3"/>
        <v>0</v>
      </c>
      <c r="P129" s="201"/>
      <c r="Q129" s="198"/>
      <c r="R129"/>
      <c r="S129"/>
      <c r="T129"/>
    </row>
    <row r="130" spans="1:20" ht="15" customHeight="1" x14ac:dyDescent="0.25">
      <c r="A130" s="3"/>
      <c r="B130" s="24" t="s">
        <v>173</v>
      </c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6">
        <f t="shared" si="3"/>
        <v>0</v>
      </c>
      <c r="P130" s="201"/>
      <c r="Q130" s="198"/>
      <c r="R130"/>
      <c r="S130"/>
      <c r="T130"/>
    </row>
    <row r="131" spans="1:20" ht="15" customHeight="1" x14ac:dyDescent="0.25">
      <c r="A131" s="3"/>
      <c r="B131" s="24" t="s">
        <v>173</v>
      </c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6">
        <f t="shared" si="3"/>
        <v>0</v>
      </c>
      <c r="P131" s="201"/>
      <c r="Q131" s="198"/>
      <c r="R131"/>
      <c r="S131"/>
      <c r="T131"/>
    </row>
    <row r="132" spans="1:20" ht="15" customHeight="1" x14ac:dyDescent="0.25">
      <c r="A132" s="3"/>
      <c r="B132" s="24" t="s">
        <v>173</v>
      </c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6">
        <f t="shared" si="3"/>
        <v>0</v>
      </c>
      <c r="P132" s="201"/>
      <c r="Q132" s="198"/>
      <c r="R132"/>
      <c r="S132"/>
      <c r="T132"/>
    </row>
    <row r="133" spans="1:20" ht="15" customHeight="1" x14ac:dyDescent="0.25">
      <c r="A133" s="3"/>
      <c r="B133" s="24" t="s">
        <v>173</v>
      </c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6">
        <f t="shared" si="3"/>
        <v>0</v>
      </c>
      <c r="P133" s="201"/>
      <c r="Q133" s="198"/>
      <c r="R133"/>
      <c r="S133"/>
      <c r="T133"/>
    </row>
    <row r="134" spans="1:20" ht="15" customHeight="1" x14ac:dyDescent="0.25">
      <c r="A134" s="3"/>
      <c r="B134" s="24" t="s">
        <v>173</v>
      </c>
      <c r="C134" s="199" t="s">
        <v>37</v>
      </c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6">
        <f t="shared" si="3"/>
        <v>0</v>
      </c>
      <c r="P134" s="201"/>
      <c r="Q134" s="198"/>
      <c r="R134"/>
      <c r="S134"/>
      <c r="T134"/>
    </row>
    <row r="135" spans="1:20" ht="15" customHeight="1" x14ac:dyDescent="0.25">
      <c r="A135" s="3"/>
      <c r="B135" s="24" t="s">
        <v>173</v>
      </c>
      <c r="C135" s="200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6">
        <f t="shared" si="3"/>
        <v>0</v>
      </c>
      <c r="P135" s="201"/>
      <c r="Q135" s="198"/>
      <c r="R135"/>
      <c r="S135"/>
      <c r="T135"/>
    </row>
    <row r="136" spans="1:20" ht="15" customHeight="1" x14ac:dyDescent="0.25">
      <c r="A136" s="3"/>
      <c r="B136" s="422" t="s">
        <v>174</v>
      </c>
      <c r="C136" s="422"/>
      <c r="D136" s="422"/>
      <c r="E136" s="422"/>
      <c r="F136" s="422"/>
      <c r="G136" s="422"/>
      <c r="H136" s="422"/>
      <c r="I136" s="422"/>
      <c r="J136" s="422"/>
      <c r="K136" s="422"/>
      <c r="L136" s="422"/>
      <c r="M136" s="422"/>
      <c r="N136" s="422"/>
      <c r="O136" s="422"/>
      <c r="P136" s="188">
        <f>SUM(O138:O151)</f>
        <v>0</v>
      </c>
      <c r="Q136" s="189">
        <f>SUM(Q138:Q151)</f>
        <v>0</v>
      </c>
      <c r="R136"/>
      <c r="S136"/>
      <c r="T136"/>
    </row>
    <row r="137" spans="1:20" ht="15" customHeight="1" x14ac:dyDescent="0.25">
      <c r="A137" s="3"/>
      <c r="B137" s="190" t="s">
        <v>0</v>
      </c>
      <c r="C137" s="191" t="s">
        <v>1</v>
      </c>
      <c r="D137" s="191" t="s">
        <v>2</v>
      </c>
      <c r="E137" s="191" t="s">
        <v>28</v>
      </c>
      <c r="F137" s="191" t="s">
        <v>3</v>
      </c>
      <c r="G137" s="191" t="s">
        <v>4</v>
      </c>
      <c r="H137" s="191" t="s">
        <v>5</v>
      </c>
      <c r="I137" s="191" t="s">
        <v>6</v>
      </c>
      <c r="J137" s="191" t="s">
        <v>7</v>
      </c>
      <c r="K137" s="191" t="s">
        <v>8</v>
      </c>
      <c r="L137" s="191" t="s">
        <v>9</v>
      </c>
      <c r="M137" s="191" t="s">
        <v>10</v>
      </c>
      <c r="N137" s="191" t="s">
        <v>11</v>
      </c>
      <c r="O137" s="191" t="s">
        <v>12</v>
      </c>
      <c r="P137" s="192" t="s">
        <v>22</v>
      </c>
      <c r="Q137" s="193" t="s">
        <v>37</v>
      </c>
      <c r="R137"/>
      <c r="S137"/>
      <c r="T137"/>
    </row>
    <row r="138" spans="1:20" ht="15" customHeight="1" x14ac:dyDescent="0.25">
      <c r="A138" s="3"/>
      <c r="B138" s="24" t="s">
        <v>174</v>
      </c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6">
        <f t="shared" si="3"/>
        <v>0</v>
      </c>
      <c r="P138" s="201"/>
      <c r="Q138" s="198"/>
      <c r="R138"/>
      <c r="S138"/>
      <c r="T138"/>
    </row>
    <row r="139" spans="1:20" ht="15" customHeight="1" x14ac:dyDescent="0.25">
      <c r="A139" s="3"/>
      <c r="B139" s="24" t="s">
        <v>174</v>
      </c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6">
        <f t="shared" si="3"/>
        <v>0</v>
      </c>
      <c r="P139" s="201"/>
      <c r="Q139" s="198"/>
      <c r="R139"/>
      <c r="S139"/>
      <c r="T139"/>
    </row>
    <row r="140" spans="1:20" ht="15" customHeight="1" x14ac:dyDescent="0.25">
      <c r="A140" s="3"/>
      <c r="B140" s="24" t="s">
        <v>174</v>
      </c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6">
        <f t="shared" si="3"/>
        <v>0</v>
      </c>
      <c r="P140" s="201"/>
      <c r="Q140" s="198"/>
      <c r="R140"/>
      <c r="S140"/>
      <c r="T140"/>
    </row>
    <row r="141" spans="1:20" ht="15" customHeight="1" x14ac:dyDescent="0.25">
      <c r="A141" s="3"/>
      <c r="B141" s="24" t="s">
        <v>174</v>
      </c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6">
        <f t="shared" si="3"/>
        <v>0</v>
      </c>
      <c r="P141" s="201"/>
      <c r="Q141" s="198"/>
      <c r="R141"/>
      <c r="S141"/>
      <c r="T141"/>
    </row>
    <row r="142" spans="1:20" ht="15" customHeight="1" x14ac:dyDescent="0.25">
      <c r="A142" s="3"/>
      <c r="B142" s="24" t="s">
        <v>174</v>
      </c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6">
        <f t="shared" si="3"/>
        <v>0</v>
      </c>
      <c r="P142" s="201"/>
      <c r="Q142" s="198"/>
      <c r="R142"/>
      <c r="S142"/>
      <c r="T142"/>
    </row>
    <row r="143" spans="1:20" ht="15" customHeight="1" x14ac:dyDescent="0.25">
      <c r="A143" s="3"/>
      <c r="B143" s="24" t="s">
        <v>174</v>
      </c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6">
        <f t="shared" si="3"/>
        <v>0</v>
      </c>
      <c r="P143" s="201"/>
      <c r="Q143" s="198"/>
      <c r="R143"/>
      <c r="S143"/>
      <c r="T143"/>
    </row>
    <row r="144" spans="1:20" ht="15" customHeight="1" x14ac:dyDescent="0.25">
      <c r="A144" s="3"/>
      <c r="B144" s="24" t="s">
        <v>174</v>
      </c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6">
        <f t="shared" si="3"/>
        <v>0</v>
      </c>
      <c r="P144" s="201"/>
      <c r="Q144" s="198"/>
      <c r="R144"/>
      <c r="S144"/>
      <c r="T144"/>
    </row>
    <row r="145" spans="1:20" ht="15" customHeight="1" x14ac:dyDescent="0.25">
      <c r="A145" s="3"/>
      <c r="B145" s="24" t="s">
        <v>174</v>
      </c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6">
        <f t="shared" si="3"/>
        <v>0</v>
      </c>
      <c r="P145" s="201"/>
      <c r="Q145" s="198"/>
      <c r="R145"/>
      <c r="S145"/>
      <c r="T145"/>
    </row>
    <row r="146" spans="1:20" ht="15" customHeight="1" x14ac:dyDescent="0.25">
      <c r="A146" s="3"/>
      <c r="B146" s="24" t="s">
        <v>174</v>
      </c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6">
        <f t="shared" si="3"/>
        <v>0</v>
      </c>
      <c r="P146" s="201"/>
      <c r="Q146" s="198"/>
      <c r="R146"/>
      <c r="S146"/>
      <c r="T146"/>
    </row>
    <row r="147" spans="1:20" ht="15" customHeight="1" x14ac:dyDescent="0.25">
      <c r="A147" s="3"/>
      <c r="B147" s="24" t="s">
        <v>174</v>
      </c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6">
        <f t="shared" si="3"/>
        <v>0</v>
      </c>
      <c r="P147" s="201"/>
      <c r="Q147" s="198"/>
      <c r="R147"/>
      <c r="S147"/>
      <c r="T147"/>
    </row>
    <row r="148" spans="1:20" ht="15" customHeight="1" x14ac:dyDescent="0.25">
      <c r="A148" s="3"/>
      <c r="B148" s="24" t="s">
        <v>174</v>
      </c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6">
        <f t="shared" si="3"/>
        <v>0</v>
      </c>
      <c r="P148" s="201"/>
      <c r="Q148" s="198"/>
      <c r="R148"/>
      <c r="S148"/>
      <c r="T148"/>
    </row>
    <row r="149" spans="1:20" ht="15" customHeight="1" x14ac:dyDescent="0.25">
      <c r="A149" s="3"/>
      <c r="B149" s="24" t="s">
        <v>174</v>
      </c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6">
        <f t="shared" si="3"/>
        <v>0</v>
      </c>
      <c r="P149" s="201"/>
      <c r="Q149" s="198"/>
      <c r="R149"/>
      <c r="S149"/>
      <c r="T149"/>
    </row>
    <row r="150" spans="1:20" ht="15" customHeight="1" x14ac:dyDescent="0.25">
      <c r="A150" s="3"/>
      <c r="B150" s="24" t="s">
        <v>174</v>
      </c>
      <c r="C150" s="199" t="s">
        <v>37</v>
      </c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6">
        <f t="shared" si="3"/>
        <v>0</v>
      </c>
      <c r="P150" s="201"/>
      <c r="Q150" s="198"/>
      <c r="R150"/>
      <c r="S150"/>
      <c r="T150"/>
    </row>
    <row r="151" spans="1:20" ht="15" customHeight="1" x14ac:dyDescent="0.25">
      <c r="A151" s="3"/>
      <c r="B151" s="24" t="s">
        <v>174</v>
      </c>
      <c r="C151" s="200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6">
        <f t="shared" si="3"/>
        <v>0</v>
      </c>
      <c r="P151" s="201"/>
      <c r="Q151" s="198"/>
      <c r="R151"/>
      <c r="S151"/>
      <c r="T151"/>
    </row>
    <row r="152" spans="1:20" ht="15" customHeight="1" x14ac:dyDescent="0.25">
      <c r="A152" s="3"/>
      <c r="B152" s="422" t="s">
        <v>175</v>
      </c>
      <c r="C152" s="422"/>
      <c r="D152" s="422"/>
      <c r="E152" s="422"/>
      <c r="F152" s="422"/>
      <c r="G152" s="422"/>
      <c r="H152" s="422"/>
      <c r="I152" s="422"/>
      <c r="J152" s="422"/>
      <c r="K152" s="422"/>
      <c r="L152" s="422"/>
      <c r="M152" s="422"/>
      <c r="N152" s="422"/>
      <c r="O152" s="422"/>
      <c r="P152" s="188">
        <f>SUM(O154:O163)</f>
        <v>0</v>
      </c>
      <c r="Q152" s="189">
        <f>SUM(Q154:Q163)</f>
        <v>0</v>
      </c>
      <c r="R152"/>
      <c r="S152"/>
      <c r="T152"/>
    </row>
    <row r="153" spans="1:20" ht="15" customHeight="1" x14ac:dyDescent="0.25">
      <c r="A153" s="3"/>
      <c r="B153" s="190" t="s">
        <v>0</v>
      </c>
      <c r="C153" s="191" t="s">
        <v>1</v>
      </c>
      <c r="D153" s="191" t="s">
        <v>2</v>
      </c>
      <c r="E153" s="191" t="s">
        <v>28</v>
      </c>
      <c r="F153" s="191" t="s">
        <v>3</v>
      </c>
      <c r="G153" s="191" t="s">
        <v>4</v>
      </c>
      <c r="H153" s="191" t="s">
        <v>5</v>
      </c>
      <c r="I153" s="191" t="s">
        <v>6</v>
      </c>
      <c r="J153" s="191" t="s">
        <v>7</v>
      </c>
      <c r="K153" s="191" t="s">
        <v>8</v>
      </c>
      <c r="L153" s="191" t="s">
        <v>9</v>
      </c>
      <c r="M153" s="191" t="s">
        <v>10</v>
      </c>
      <c r="N153" s="191" t="s">
        <v>11</v>
      </c>
      <c r="O153" s="191" t="s">
        <v>12</v>
      </c>
      <c r="P153" s="192" t="s">
        <v>22</v>
      </c>
      <c r="Q153" s="193" t="s">
        <v>37</v>
      </c>
      <c r="R153"/>
      <c r="S153"/>
      <c r="T153"/>
    </row>
    <row r="154" spans="1:20" ht="15" customHeight="1" x14ac:dyDescent="0.25">
      <c r="A154" s="3"/>
      <c r="B154" s="24" t="s">
        <v>175</v>
      </c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6">
        <f t="shared" si="3"/>
        <v>0</v>
      </c>
      <c r="P154" s="201"/>
      <c r="Q154" s="198"/>
      <c r="R154"/>
      <c r="S154"/>
      <c r="T154"/>
    </row>
    <row r="155" spans="1:20" ht="15" customHeight="1" x14ac:dyDescent="0.25">
      <c r="A155" s="3"/>
      <c r="B155" s="24" t="s">
        <v>175</v>
      </c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6">
        <f t="shared" si="3"/>
        <v>0</v>
      </c>
      <c r="P155" s="201"/>
      <c r="Q155" s="198"/>
      <c r="R155"/>
      <c r="S155"/>
      <c r="T155"/>
    </row>
    <row r="156" spans="1:20" ht="15" customHeight="1" x14ac:dyDescent="0.25">
      <c r="A156" s="3"/>
      <c r="B156" s="24" t="s">
        <v>175</v>
      </c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6">
        <f t="shared" si="3"/>
        <v>0</v>
      </c>
      <c r="P156" s="201"/>
      <c r="Q156" s="198"/>
      <c r="R156"/>
      <c r="S156"/>
      <c r="T156"/>
    </row>
    <row r="157" spans="1:20" ht="15" customHeight="1" x14ac:dyDescent="0.25">
      <c r="A157" s="3"/>
      <c r="B157" s="24" t="s">
        <v>175</v>
      </c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6">
        <f t="shared" si="3"/>
        <v>0</v>
      </c>
      <c r="P157" s="201"/>
      <c r="Q157" s="198"/>
      <c r="R157"/>
      <c r="S157"/>
      <c r="T157"/>
    </row>
    <row r="158" spans="1:20" ht="15" customHeight="1" x14ac:dyDescent="0.25">
      <c r="A158" s="3"/>
      <c r="B158" s="24" t="s">
        <v>175</v>
      </c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6">
        <f t="shared" si="3"/>
        <v>0</v>
      </c>
      <c r="P158" s="201"/>
      <c r="Q158" s="198"/>
      <c r="R158"/>
      <c r="S158"/>
      <c r="T158"/>
    </row>
    <row r="159" spans="1:20" ht="15" customHeight="1" x14ac:dyDescent="0.25">
      <c r="A159" s="3"/>
      <c r="B159" s="24" t="s">
        <v>175</v>
      </c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6">
        <f t="shared" si="3"/>
        <v>0</v>
      </c>
      <c r="P159" s="201"/>
      <c r="Q159" s="198"/>
      <c r="R159"/>
      <c r="S159"/>
      <c r="T159"/>
    </row>
    <row r="160" spans="1:20" ht="15" customHeight="1" x14ac:dyDescent="0.25">
      <c r="A160" s="3"/>
      <c r="B160" s="24" t="s">
        <v>175</v>
      </c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6">
        <f t="shared" si="3"/>
        <v>0</v>
      </c>
      <c r="P160" s="201"/>
      <c r="Q160" s="198"/>
      <c r="R160"/>
      <c r="S160"/>
      <c r="T160"/>
    </row>
    <row r="161" spans="1:20" ht="15" customHeight="1" x14ac:dyDescent="0.25">
      <c r="A161" s="3"/>
      <c r="B161" s="24" t="s">
        <v>175</v>
      </c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6">
        <f t="shared" si="3"/>
        <v>0</v>
      </c>
      <c r="P161" s="201"/>
      <c r="Q161" s="198"/>
      <c r="R161"/>
      <c r="S161"/>
      <c r="T161"/>
    </row>
    <row r="162" spans="1:20" ht="15" customHeight="1" x14ac:dyDescent="0.25">
      <c r="A162" s="3"/>
      <c r="B162" s="24" t="s">
        <v>175</v>
      </c>
      <c r="C162" s="199" t="s">
        <v>37</v>
      </c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6">
        <f t="shared" si="3"/>
        <v>0</v>
      </c>
      <c r="P162" s="201"/>
      <c r="Q162" s="198"/>
      <c r="R162"/>
      <c r="S162"/>
      <c r="T162"/>
    </row>
    <row r="163" spans="1:20" ht="15" customHeight="1" x14ac:dyDescent="0.25">
      <c r="A163" s="3"/>
      <c r="B163" s="24" t="s">
        <v>175</v>
      </c>
      <c r="C163" s="200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6">
        <f t="shared" si="3"/>
        <v>0</v>
      </c>
      <c r="P163" s="201"/>
      <c r="Q163" s="198"/>
      <c r="R163"/>
      <c r="S163"/>
      <c r="T163"/>
    </row>
    <row r="164" spans="1:20" ht="15" customHeight="1" x14ac:dyDescent="0.25">
      <c r="A164" s="3"/>
      <c r="B164" s="422" t="s">
        <v>176</v>
      </c>
      <c r="C164" s="422"/>
      <c r="D164" s="422"/>
      <c r="E164" s="422"/>
      <c r="F164" s="422"/>
      <c r="G164" s="422"/>
      <c r="H164" s="422"/>
      <c r="I164" s="422"/>
      <c r="J164" s="422"/>
      <c r="K164" s="422"/>
      <c r="L164" s="422"/>
      <c r="M164" s="422"/>
      <c r="N164" s="422"/>
      <c r="O164" s="422"/>
      <c r="P164" s="188">
        <f>SUM(O166:O181)</f>
        <v>0</v>
      </c>
      <c r="Q164" s="189">
        <f>SUM(Q166:Q181)</f>
        <v>0</v>
      </c>
      <c r="R164"/>
      <c r="S164"/>
      <c r="T164"/>
    </row>
    <row r="165" spans="1:20" ht="15" customHeight="1" x14ac:dyDescent="0.25">
      <c r="A165" s="3"/>
      <c r="B165" s="190" t="s">
        <v>0</v>
      </c>
      <c r="C165" s="191" t="s">
        <v>1</v>
      </c>
      <c r="D165" s="191" t="s">
        <v>2</v>
      </c>
      <c r="E165" s="191" t="s">
        <v>28</v>
      </c>
      <c r="F165" s="191" t="s">
        <v>3</v>
      </c>
      <c r="G165" s="191" t="s">
        <v>4</v>
      </c>
      <c r="H165" s="191" t="s">
        <v>5</v>
      </c>
      <c r="I165" s="191" t="s">
        <v>6</v>
      </c>
      <c r="J165" s="191" t="s">
        <v>7</v>
      </c>
      <c r="K165" s="191" t="s">
        <v>8</v>
      </c>
      <c r="L165" s="191" t="s">
        <v>9</v>
      </c>
      <c r="M165" s="191" t="s">
        <v>10</v>
      </c>
      <c r="N165" s="191" t="s">
        <v>11</v>
      </c>
      <c r="O165" s="191" t="s">
        <v>12</v>
      </c>
      <c r="P165" s="192" t="s">
        <v>22</v>
      </c>
      <c r="Q165" s="193" t="s">
        <v>37</v>
      </c>
      <c r="R165"/>
      <c r="S165"/>
      <c r="T165"/>
    </row>
    <row r="166" spans="1:20" ht="15" customHeight="1" x14ac:dyDescent="0.25">
      <c r="A166" s="3"/>
      <c r="B166" s="24" t="s">
        <v>176</v>
      </c>
      <c r="C166" s="202"/>
      <c r="D166" s="202"/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196">
        <f t="shared" si="3"/>
        <v>0</v>
      </c>
      <c r="P166" s="201"/>
      <c r="Q166" s="198"/>
      <c r="R166"/>
      <c r="S166"/>
      <c r="T166"/>
    </row>
    <row r="167" spans="1:20" ht="15" customHeight="1" x14ac:dyDescent="0.25">
      <c r="A167" s="3"/>
      <c r="B167" s="24" t="s">
        <v>176</v>
      </c>
      <c r="C167" s="202"/>
      <c r="D167" s="20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196">
        <f t="shared" si="3"/>
        <v>0</v>
      </c>
      <c r="P167" s="201"/>
      <c r="Q167" s="198"/>
      <c r="R167"/>
      <c r="S167"/>
      <c r="T167"/>
    </row>
    <row r="168" spans="1:20" ht="15" customHeight="1" x14ac:dyDescent="0.25">
      <c r="A168" s="3"/>
      <c r="B168" s="24" t="s">
        <v>176</v>
      </c>
      <c r="C168" s="202"/>
      <c r="D168" s="202"/>
      <c r="E168" s="202"/>
      <c r="F168" s="202"/>
      <c r="G168" s="202"/>
      <c r="H168" s="202"/>
      <c r="I168" s="202"/>
      <c r="J168" s="202"/>
      <c r="K168" s="202"/>
      <c r="L168" s="202"/>
      <c r="M168" s="202"/>
      <c r="N168" s="202"/>
      <c r="O168" s="196">
        <f t="shared" si="3"/>
        <v>0</v>
      </c>
      <c r="P168" s="201"/>
      <c r="Q168" s="198"/>
      <c r="R168" s="45"/>
      <c r="S168" s="56"/>
      <c r="T168" s="64"/>
    </row>
    <row r="169" spans="1:20" ht="15" customHeight="1" x14ac:dyDescent="0.25">
      <c r="A169" s="3"/>
      <c r="B169" s="24" t="s">
        <v>176</v>
      </c>
      <c r="C169" s="202"/>
      <c r="D169" s="202"/>
      <c r="E169" s="202"/>
      <c r="F169" s="202"/>
      <c r="G169" s="202"/>
      <c r="H169" s="202"/>
      <c r="I169" s="202"/>
      <c r="J169" s="202"/>
      <c r="K169" s="202"/>
      <c r="L169" s="202"/>
      <c r="M169" s="202"/>
      <c r="N169" s="202"/>
      <c r="O169" s="196">
        <f t="shared" si="3"/>
        <v>0</v>
      </c>
      <c r="P169" s="201"/>
      <c r="Q169" s="198"/>
      <c r="R169" s="45"/>
      <c r="S169" s="56"/>
      <c r="T169" s="64"/>
    </row>
    <row r="170" spans="1:20" ht="15" customHeight="1" x14ac:dyDescent="0.25">
      <c r="A170" s="3"/>
      <c r="B170" s="24" t="s">
        <v>176</v>
      </c>
      <c r="C170" s="202"/>
      <c r="D170" s="20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196">
        <f t="shared" ref="O170:O181" si="4">SUM(F170:N170)</f>
        <v>0</v>
      </c>
      <c r="P170" s="201"/>
      <c r="Q170" s="198"/>
      <c r="R170" s="45"/>
      <c r="S170" s="56"/>
      <c r="T170" s="64"/>
    </row>
    <row r="171" spans="1:20" ht="15" customHeight="1" x14ac:dyDescent="0.25">
      <c r="A171" s="3"/>
      <c r="B171" s="24" t="s">
        <v>176</v>
      </c>
      <c r="C171" s="202"/>
      <c r="D171" s="202"/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196">
        <f t="shared" si="4"/>
        <v>0</v>
      </c>
      <c r="P171" s="201"/>
      <c r="Q171" s="198"/>
      <c r="R171" s="45"/>
      <c r="S171" s="56"/>
      <c r="T171" s="64"/>
    </row>
    <row r="172" spans="1:20" ht="15" customHeight="1" x14ac:dyDescent="0.25">
      <c r="A172" s="3"/>
      <c r="B172" s="24" t="s">
        <v>176</v>
      </c>
      <c r="C172" s="202"/>
      <c r="D172" s="202"/>
      <c r="E172" s="202"/>
      <c r="F172" s="202"/>
      <c r="G172" s="202"/>
      <c r="H172" s="202"/>
      <c r="I172" s="202"/>
      <c r="J172" s="202"/>
      <c r="K172" s="202"/>
      <c r="L172" s="202"/>
      <c r="M172" s="202"/>
      <c r="N172" s="202"/>
      <c r="O172" s="196">
        <f t="shared" si="4"/>
        <v>0</v>
      </c>
      <c r="P172" s="201"/>
      <c r="Q172" s="198"/>
      <c r="R172" s="45"/>
      <c r="S172" s="56"/>
      <c r="T172" s="64"/>
    </row>
    <row r="173" spans="1:20" ht="15" customHeight="1" x14ac:dyDescent="0.25">
      <c r="A173" s="3"/>
      <c r="B173" s="24" t="s">
        <v>176</v>
      </c>
      <c r="C173" s="202"/>
      <c r="D173" s="202"/>
      <c r="E173" s="202"/>
      <c r="F173" s="202"/>
      <c r="G173" s="202"/>
      <c r="H173" s="202"/>
      <c r="I173" s="202"/>
      <c r="J173" s="202"/>
      <c r="K173" s="202"/>
      <c r="L173" s="202"/>
      <c r="M173" s="202"/>
      <c r="N173" s="202"/>
      <c r="O173" s="196">
        <f t="shared" si="4"/>
        <v>0</v>
      </c>
      <c r="P173" s="201"/>
      <c r="Q173" s="198"/>
      <c r="R173" s="45"/>
      <c r="S173" s="56"/>
      <c r="T173" s="64"/>
    </row>
    <row r="174" spans="1:20" ht="15" customHeight="1" x14ac:dyDescent="0.25">
      <c r="A174" s="3"/>
      <c r="B174" s="24" t="s">
        <v>176</v>
      </c>
      <c r="C174" s="202"/>
      <c r="D174" s="202"/>
      <c r="E174" s="202"/>
      <c r="F174" s="202"/>
      <c r="G174" s="202"/>
      <c r="H174" s="202"/>
      <c r="I174" s="202"/>
      <c r="J174" s="202"/>
      <c r="K174" s="202"/>
      <c r="L174" s="202"/>
      <c r="M174" s="202"/>
      <c r="N174" s="202"/>
      <c r="O174" s="196">
        <f t="shared" si="4"/>
        <v>0</v>
      </c>
      <c r="P174" s="201"/>
      <c r="Q174" s="198"/>
      <c r="R174" s="45"/>
      <c r="S174" s="56"/>
      <c r="T174" s="64"/>
    </row>
    <row r="175" spans="1:20" ht="15" customHeight="1" x14ac:dyDescent="0.25">
      <c r="A175" s="3"/>
      <c r="B175" s="24" t="s">
        <v>176</v>
      </c>
      <c r="C175" s="202"/>
      <c r="D175" s="202"/>
      <c r="E175" s="202"/>
      <c r="F175" s="202"/>
      <c r="G175" s="202"/>
      <c r="H175" s="202"/>
      <c r="I175" s="202"/>
      <c r="J175" s="202"/>
      <c r="K175" s="202"/>
      <c r="L175" s="202"/>
      <c r="M175" s="202"/>
      <c r="N175" s="202"/>
      <c r="O175" s="196">
        <f t="shared" si="4"/>
        <v>0</v>
      </c>
      <c r="P175" s="201"/>
      <c r="Q175" s="198"/>
      <c r="R175" s="45"/>
      <c r="S175" s="56"/>
      <c r="T175" s="64"/>
    </row>
    <row r="176" spans="1:20" ht="15" customHeight="1" x14ac:dyDescent="0.25">
      <c r="A176" s="3"/>
      <c r="B176" s="24" t="s">
        <v>176</v>
      </c>
      <c r="C176" s="202"/>
      <c r="D176" s="202"/>
      <c r="E176" s="202"/>
      <c r="F176" s="202"/>
      <c r="G176" s="202"/>
      <c r="H176" s="202"/>
      <c r="I176" s="202"/>
      <c r="J176" s="202"/>
      <c r="K176" s="202"/>
      <c r="L176" s="202"/>
      <c r="M176" s="202"/>
      <c r="N176" s="202"/>
      <c r="O176" s="196">
        <f t="shared" si="4"/>
        <v>0</v>
      </c>
      <c r="P176" s="201"/>
      <c r="Q176" s="198"/>
      <c r="R176" s="45"/>
      <c r="S176" s="56"/>
      <c r="T176" s="64"/>
    </row>
    <row r="177" spans="1:20" ht="15" customHeight="1" x14ac:dyDescent="0.25">
      <c r="A177" s="3"/>
      <c r="B177" s="24" t="s">
        <v>176</v>
      </c>
      <c r="C177" s="202"/>
      <c r="D177" s="202"/>
      <c r="E177" s="202"/>
      <c r="F177" s="202"/>
      <c r="G177" s="202"/>
      <c r="H177" s="202"/>
      <c r="I177" s="202"/>
      <c r="J177" s="202"/>
      <c r="K177" s="202"/>
      <c r="L177" s="202"/>
      <c r="M177" s="202"/>
      <c r="N177" s="202"/>
      <c r="O177" s="196">
        <f t="shared" si="4"/>
        <v>0</v>
      </c>
      <c r="P177" s="201"/>
      <c r="Q177" s="198"/>
      <c r="R177" s="45"/>
      <c r="S177" s="56"/>
      <c r="T177" s="64"/>
    </row>
    <row r="178" spans="1:20" ht="15" customHeight="1" x14ac:dyDescent="0.25">
      <c r="A178" s="3"/>
      <c r="B178" s="24" t="s">
        <v>176</v>
      </c>
      <c r="C178" s="202"/>
      <c r="D178" s="202"/>
      <c r="E178" s="202"/>
      <c r="F178" s="202"/>
      <c r="G178" s="202"/>
      <c r="H178" s="202"/>
      <c r="I178" s="202"/>
      <c r="J178" s="202"/>
      <c r="K178" s="202"/>
      <c r="L178" s="202"/>
      <c r="M178" s="202"/>
      <c r="N178" s="202"/>
      <c r="O178" s="196">
        <f t="shared" si="4"/>
        <v>0</v>
      </c>
      <c r="P178" s="201"/>
      <c r="Q178" s="198"/>
      <c r="R178" s="45"/>
      <c r="S178" s="56"/>
      <c r="T178" s="64"/>
    </row>
    <row r="179" spans="1:20" ht="15" customHeight="1" x14ac:dyDescent="0.25">
      <c r="A179" s="3"/>
      <c r="B179" s="24" t="s">
        <v>176</v>
      </c>
      <c r="C179" s="202"/>
      <c r="D179" s="202"/>
      <c r="E179" s="202"/>
      <c r="F179" s="202"/>
      <c r="G179" s="202"/>
      <c r="H179" s="202"/>
      <c r="I179" s="202"/>
      <c r="J179" s="202"/>
      <c r="K179" s="202"/>
      <c r="L179" s="202"/>
      <c r="M179" s="202"/>
      <c r="N179" s="202"/>
      <c r="O179" s="196">
        <f t="shared" si="4"/>
        <v>0</v>
      </c>
      <c r="P179" s="201"/>
      <c r="Q179" s="198"/>
      <c r="R179" s="45"/>
      <c r="S179" s="56"/>
      <c r="T179" s="64"/>
    </row>
    <row r="180" spans="1:20" ht="15" customHeight="1" x14ac:dyDescent="0.25">
      <c r="A180" s="3"/>
      <c r="B180" s="24" t="s">
        <v>176</v>
      </c>
      <c r="C180" s="199" t="s">
        <v>37</v>
      </c>
      <c r="D180" s="202"/>
      <c r="E180" s="202"/>
      <c r="F180" s="202"/>
      <c r="G180" s="202"/>
      <c r="H180" s="202"/>
      <c r="I180" s="202"/>
      <c r="J180" s="202"/>
      <c r="K180" s="202"/>
      <c r="L180" s="202"/>
      <c r="M180" s="202"/>
      <c r="N180" s="202"/>
      <c r="O180" s="196">
        <f t="shared" si="4"/>
        <v>0</v>
      </c>
      <c r="P180" s="201"/>
      <c r="Q180" s="198"/>
      <c r="R180" s="45"/>
      <c r="S180" s="56"/>
      <c r="T180" s="64"/>
    </row>
    <row r="181" spans="1:20" ht="15" customHeight="1" x14ac:dyDescent="0.25">
      <c r="A181" s="3"/>
      <c r="B181" s="24" t="s">
        <v>176</v>
      </c>
      <c r="C181" s="200"/>
      <c r="D181" s="202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196">
        <f t="shared" si="4"/>
        <v>0</v>
      </c>
      <c r="P181" s="201"/>
      <c r="Q181" s="198"/>
      <c r="R181" s="45"/>
      <c r="S181" s="56"/>
      <c r="T181" s="64"/>
    </row>
    <row r="182" spans="1:20" ht="15" customHeight="1" x14ac:dyDescent="0.25">
      <c r="A182" s="3"/>
      <c r="B182" s="422" t="s">
        <v>177</v>
      </c>
      <c r="C182" s="422"/>
      <c r="D182" s="422"/>
      <c r="E182" s="422"/>
      <c r="F182" s="422"/>
      <c r="G182" s="422"/>
      <c r="H182" s="422"/>
      <c r="I182" s="422"/>
      <c r="J182" s="422"/>
      <c r="K182" s="422"/>
      <c r="L182" s="422"/>
      <c r="M182" s="422"/>
      <c r="N182" s="422"/>
      <c r="O182" s="422"/>
      <c r="P182" s="188">
        <f>SUM(O184:O197)</f>
        <v>0</v>
      </c>
      <c r="Q182" s="189">
        <f>SUM(Q184:Q197)</f>
        <v>0</v>
      </c>
      <c r="R182" s="45"/>
      <c r="S182" s="56"/>
      <c r="T182" s="64"/>
    </row>
    <row r="183" spans="1:20" ht="15" customHeight="1" x14ac:dyDescent="0.25">
      <c r="A183" s="3"/>
      <c r="B183" s="190" t="s">
        <v>0</v>
      </c>
      <c r="C183" s="191" t="s">
        <v>1</v>
      </c>
      <c r="D183" s="191" t="s">
        <v>2</v>
      </c>
      <c r="E183" s="191" t="s">
        <v>28</v>
      </c>
      <c r="F183" s="191" t="s">
        <v>3</v>
      </c>
      <c r="G183" s="191" t="s">
        <v>4</v>
      </c>
      <c r="H183" s="191" t="s">
        <v>5</v>
      </c>
      <c r="I183" s="191" t="s">
        <v>6</v>
      </c>
      <c r="J183" s="191" t="s">
        <v>7</v>
      </c>
      <c r="K183" s="191" t="s">
        <v>8</v>
      </c>
      <c r="L183" s="191" t="s">
        <v>9</v>
      </c>
      <c r="M183" s="191" t="s">
        <v>10</v>
      </c>
      <c r="N183" s="191" t="s">
        <v>11</v>
      </c>
      <c r="O183" s="191" t="s">
        <v>12</v>
      </c>
      <c r="P183" s="192" t="s">
        <v>22</v>
      </c>
      <c r="Q183" s="193" t="s">
        <v>37</v>
      </c>
      <c r="R183" s="45"/>
      <c r="S183" s="56"/>
      <c r="T183" s="64"/>
    </row>
    <row r="184" spans="1:20" ht="15" customHeight="1" x14ac:dyDescent="0.25">
      <c r="A184" s="3"/>
      <c r="B184" s="24" t="s">
        <v>177</v>
      </c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6">
        <f>SUM(F184:N184)</f>
        <v>0</v>
      </c>
      <c r="P184" s="201"/>
      <c r="Q184" s="198"/>
      <c r="R184" s="45"/>
      <c r="S184" s="56"/>
      <c r="T184" s="64"/>
    </row>
    <row r="185" spans="1:20" ht="15" customHeight="1" x14ac:dyDescent="0.25">
      <c r="A185" s="3"/>
      <c r="B185" s="24" t="s">
        <v>177</v>
      </c>
      <c r="C185" s="195"/>
      <c r="D185" s="195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6">
        <f>SUM(F185:N185)</f>
        <v>0</v>
      </c>
      <c r="P185" s="201"/>
      <c r="Q185" s="198"/>
      <c r="R185" s="45"/>
      <c r="S185" s="56"/>
      <c r="T185" s="64"/>
    </row>
    <row r="186" spans="1:20" ht="15" customHeight="1" x14ac:dyDescent="0.25">
      <c r="A186" s="3"/>
      <c r="B186" s="24" t="s">
        <v>177</v>
      </c>
      <c r="C186" s="195"/>
      <c r="D186" s="195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6">
        <f>SUM(F186:N186)</f>
        <v>0</v>
      </c>
      <c r="P186" s="201"/>
      <c r="Q186" s="198"/>
      <c r="R186" s="45"/>
      <c r="S186" s="56"/>
      <c r="T186" s="64"/>
    </row>
    <row r="187" spans="1:20" ht="15" customHeight="1" x14ac:dyDescent="0.25">
      <c r="A187" s="3"/>
      <c r="B187" s="24" t="s">
        <v>177</v>
      </c>
      <c r="C187" s="195"/>
      <c r="D187" s="195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6">
        <f>SUM(F187:N187)</f>
        <v>0</v>
      </c>
      <c r="P187" s="201"/>
      <c r="Q187" s="198"/>
      <c r="R187" s="45"/>
      <c r="S187" s="56"/>
      <c r="T187" s="64"/>
    </row>
    <row r="188" spans="1:20" ht="15" customHeight="1" x14ac:dyDescent="0.25">
      <c r="A188" s="3"/>
      <c r="B188" s="24" t="s">
        <v>177</v>
      </c>
      <c r="C188" s="195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6">
        <f t="shared" ref="O188:O267" si="5">SUM(F188:N188)</f>
        <v>0</v>
      </c>
      <c r="P188" s="201"/>
      <c r="Q188" s="198"/>
      <c r="R188" s="45"/>
      <c r="S188" s="56"/>
      <c r="T188" s="64"/>
    </row>
    <row r="189" spans="1:20" ht="15" customHeight="1" x14ac:dyDescent="0.25">
      <c r="A189" s="3"/>
      <c r="B189" s="24" t="s">
        <v>177</v>
      </c>
      <c r="C189" s="195"/>
      <c r="D189" s="195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6">
        <f t="shared" si="5"/>
        <v>0</v>
      </c>
      <c r="P189" s="201"/>
      <c r="Q189" s="198"/>
      <c r="R189" s="45"/>
      <c r="S189" s="56"/>
      <c r="T189" s="64"/>
    </row>
    <row r="190" spans="1:20" ht="15" customHeight="1" x14ac:dyDescent="0.25">
      <c r="A190" s="3"/>
      <c r="B190" s="24" t="s">
        <v>177</v>
      </c>
      <c r="C190" s="195"/>
      <c r="D190" s="195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6">
        <f t="shared" si="5"/>
        <v>0</v>
      </c>
      <c r="P190" s="201"/>
      <c r="Q190" s="198"/>
      <c r="R190" s="45"/>
      <c r="S190" s="56"/>
      <c r="T190" s="64"/>
    </row>
    <row r="191" spans="1:20" ht="15" customHeight="1" x14ac:dyDescent="0.25">
      <c r="A191" s="3"/>
      <c r="B191" s="24" t="s">
        <v>177</v>
      </c>
      <c r="C191" s="195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6">
        <f t="shared" si="5"/>
        <v>0</v>
      </c>
      <c r="P191" s="201"/>
      <c r="Q191" s="198"/>
      <c r="R191" s="45"/>
      <c r="S191" s="56"/>
      <c r="T191" s="64"/>
    </row>
    <row r="192" spans="1:20" ht="15" customHeight="1" x14ac:dyDescent="0.25">
      <c r="A192" s="3"/>
      <c r="B192" s="24" t="s">
        <v>177</v>
      </c>
      <c r="C192" s="195"/>
      <c r="D192" s="195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  <c r="O192" s="196">
        <f t="shared" si="5"/>
        <v>0</v>
      </c>
      <c r="P192" s="201"/>
      <c r="Q192" s="198"/>
      <c r="R192" s="45"/>
      <c r="S192" s="56"/>
      <c r="T192" s="64"/>
    </row>
    <row r="193" spans="1:20" ht="15" customHeight="1" x14ac:dyDescent="0.25">
      <c r="A193" s="3"/>
      <c r="B193" s="24" t="s">
        <v>177</v>
      </c>
      <c r="C193" s="195"/>
      <c r="D193" s="195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6">
        <f t="shared" si="5"/>
        <v>0</v>
      </c>
      <c r="P193" s="201"/>
      <c r="Q193" s="198"/>
      <c r="R193" s="45"/>
      <c r="S193" s="56"/>
      <c r="T193" s="64"/>
    </row>
    <row r="194" spans="1:20" ht="15" customHeight="1" x14ac:dyDescent="0.25">
      <c r="A194" s="3"/>
      <c r="B194" s="24" t="s">
        <v>177</v>
      </c>
      <c r="C194" s="195"/>
      <c r="D194" s="195"/>
      <c r="E194" s="195"/>
      <c r="F194" s="195"/>
      <c r="G194" s="195"/>
      <c r="H194" s="195"/>
      <c r="I194" s="195"/>
      <c r="J194" s="195"/>
      <c r="K194" s="195"/>
      <c r="L194" s="195"/>
      <c r="M194" s="195"/>
      <c r="N194" s="195"/>
      <c r="O194" s="196">
        <f t="shared" si="5"/>
        <v>0</v>
      </c>
      <c r="P194" s="201"/>
      <c r="Q194" s="198"/>
      <c r="R194" s="45"/>
      <c r="S194" s="56"/>
      <c r="T194" s="64"/>
    </row>
    <row r="195" spans="1:20" ht="15" customHeight="1" x14ac:dyDescent="0.25">
      <c r="A195" s="3"/>
      <c r="B195" s="24" t="s">
        <v>177</v>
      </c>
      <c r="C195" s="195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6">
        <f t="shared" si="5"/>
        <v>0</v>
      </c>
      <c r="P195" s="201"/>
      <c r="Q195" s="198"/>
      <c r="R195" s="45"/>
      <c r="S195" s="56"/>
      <c r="T195" s="64"/>
    </row>
    <row r="196" spans="1:20" ht="15" customHeight="1" x14ac:dyDescent="0.25">
      <c r="A196" s="3"/>
      <c r="B196" s="24" t="s">
        <v>177</v>
      </c>
      <c r="C196" s="199" t="s">
        <v>37</v>
      </c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6">
        <f t="shared" si="5"/>
        <v>0</v>
      </c>
      <c r="P196" s="201"/>
      <c r="Q196" s="198"/>
      <c r="R196" s="45"/>
      <c r="S196" s="56"/>
      <c r="T196" s="64"/>
    </row>
    <row r="197" spans="1:20" ht="15" customHeight="1" x14ac:dyDescent="0.25">
      <c r="A197" s="3"/>
      <c r="B197" s="24" t="s">
        <v>177</v>
      </c>
      <c r="C197" s="200"/>
      <c r="D197" s="195"/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  <c r="O197" s="196">
        <f t="shared" si="5"/>
        <v>0</v>
      </c>
      <c r="P197" s="201"/>
      <c r="Q197" s="198"/>
      <c r="R197" s="45"/>
      <c r="S197" s="56"/>
      <c r="T197" s="64"/>
    </row>
    <row r="198" spans="1:20" ht="15" customHeight="1" x14ac:dyDescent="0.25">
      <c r="A198" s="3"/>
      <c r="B198" s="422" t="s">
        <v>178</v>
      </c>
      <c r="C198" s="422"/>
      <c r="D198" s="422"/>
      <c r="E198" s="422"/>
      <c r="F198" s="422"/>
      <c r="G198" s="422"/>
      <c r="H198" s="422"/>
      <c r="I198" s="422"/>
      <c r="J198" s="422"/>
      <c r="K198" s="422"/>
      <c r="L198" s="422"/>
      <c r="M198" s="422"/>
      <c r="N198" s="422"/>
      <c r="O198" s="422"/>
      <c r="P198" s="188">
        <f>SUM(O200:O214)</f>
        <v>0</v>
      </c>
      <c r="Q198" s="189">
        <f>SUM(Q200:Q214)</f>
        <v>0</v>
      </c>
      <c r="R198" s="45"/>
      <c r="S198" s="56"/>
      <c r="T198" s="64"/>
    </row>
    <row r="199" spans="1:20" ht="15" customHeight="1" x14ac:dyDescent="0.25">
      <c r="A199" s="3"/>
      <c r="B199" s="190" t="s">
        <v>0</v>
      </c>
      <c r="C199" s="191" t="s">
        <v>1</v>
      </c>
      <c r="D199" s="191" t="s">
        <v>2</v>
      </c>
      <c r="E199" s="191" t="s">
        <v>28</v>
      </c>
      <c r="F199" s="191" t="s">
        <v>3</v>
      </c>
      <c r="G199" s="191" t="s">
        <v>4</v>
      </c>
      <c r="H199" s="191" t="s">
        <v>5</v>
      </c>
      <c r="I199" s="191" t="s">
        <v>6</v>
      </c>
      <c r="J199" s="191" t="s">
        <v>7</v>
      </c>
      <c r="K199" s="191" t="s">
        <v>8</v>
      </c>
      <c r="L199" s="191" t="s">
        <v>9</v>
      </c>
      <c r="M199" s="191" t="s">
        <v>10</v>
      </c>
      <c r="N199" s="191" t="s">
        <v>11</v>
      </c>
      <c r="O199" s="191" t="s">
        <v>12</v>
      </c>
      <c r="P199" s="192" t="s">
        <v>22</v>
      </c>
      <c r="Q199" s="193" t="s">
        <v>37</v>
      </c>
      <c r="R199" s="45"/>
      <c r="S199" s="56"/>
      <c r="T199" s="64"/>
    </row>
    <row r="200" spans="1:20" ht="15" customHeight="1" x14ac:dyDescent="0.25">
      <c r="A200" s="3"/>
      <c r="B200" s="24" t="s">
        <v>178</v>
      </c>
      <c r="C200" s="195"/>
      <c r="D200" s="195"/>
      <c r="E200" s="195"/>
      <c r="F200" s="195"/>
      <c r="G200" s="195"/>
      <c r="H200" s="195"/>
      <c r="I200" s="195"/>
      <c r="J200" s="195"/>
      <c r="K200" s="195"/>
      <c r="L200" s="195"/>
      <c r="M200" s="195"/>
      <c r="N200" s="195"/>
      <c r="O200" s="196">
        <f t="shared" si="5"/>
        <v>0</v>
      </c>
      <c r="P200" s="201"/>
      <c r="Q200" s="198"/>
      <c r="R200" s="45"/>
      <c r="S200" s="56"/>
      <c r="T200" s="64"/>
    </row>
    <row r="201" spans="1:20" ht="15" customHeight="1" x14ac:dyDescent="0.25">
      <c r="A201" s="3"/>
      <c r="B201" s="24" t="s">
        <v>178</v>
      </c>
      <c r="C201" s="195"/>
      <c r="D201" s="195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  <c r="O201" s="196">
        <f t="shared" si="5"/>
        <v>0</v>
      </c>
      <c r="P201" s="201"/>
      <c r="Q201" s="198"/>
      <c r="R201" s="45"/>
      <c r="S201" s="56"/>
      <c r="T201" s="64"/>
    </row>
    <row r="202" spans="1:20" ht="15" customHeight="1" x14ac:dyDescent="0.25">
      <c r="A202" s="3"/>
      <c r="B202" s="24" t="s">
        <v>178</v>
      </c>
      <c r="C202" s="195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6">
        <f t="shared" si="5"/>
        <v>0</v>
      </c>
      <c r="P202" s="201"/>
      <c r="Q202" s="198"/>
      <c r="R202" s="45"/>
      <c r="S202" s="56"/>
      <c r="T202" s="64"/>
    </row>
    <row r="203" spans="1:20" ht="15" customHeight="1" x14ac:dyDescent="0.25">
      <c r="A203" s="3"/>
      <c r="B203" s="24" t="s">
        <v>178</v>
      </c>
      <c r="C203" s="195"/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6">
        <f t="shared" si="5"/>
        <v>0</v>
      </c>
      <c r="P203" s="201"/>
      <c r="Q203" s="198"/>
      <c r="R203" s="45"/>
      <c r="S203" s="56"/>
      <c r="T203" s="64"/>
    </row>
    <row r="204" spans="1:20" ht="15" customHeight="1" x14ac:dyDescent="0.25">
      <c r="A204" s="3"/>
      <c r="B204" s="24" t="s">
        <v>178</v>
      </c>
      <c r="C204" s="195"/>
      <c r="D204" s="195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6">
        <f t="shared" si="5"/>
        <v>0</v>
      </c>
      <c r="P204" s="201"/>
      <c r="Q204" s="198"/>
      <c r="R204" s="45"/>
      <c r="S204" s="56"/>
      <c r="T204" s="64"/>
    </row>
    <row r="205" spans="1:20" ht="15" customHeight="1" x14ac:dyDescent="0.25">
      <c r="A205" s="3"/>
      <c r="B205" s="24" t="s">
        <v>178</v>
      </c>
      <c r="C205" s="195"/>
      <c r="D205" s="195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6">
        <f t="shared" si="5"/>
        <v>0</v>
      </c>
      <c r="P205" s="201"/>
      <c r="Q205" s="198"/>
      <c r="R205" s="45"/>
      <c r="S205" s="56"/>
      <c r="T205" s="64"/>
    </row>
    <row r="206" spans="1:20" ht="15" customHeight="1" x14ac:dyDescent="0.25">
      <c r="A206" s="3"/>
      <c r="B206" s="24" t="s">
        <v>178</v>
      </c>
      <c r="C206" s="195"/>
      <c r="D206" s="195"/>
      <c r="E206" s="195"/>
      <c r="F206" s="195"/>
      <c r="G206" s="195"/>
      <c r="H206" s="195"/>
      <c r="I206" s="195"/>
      <c r="J206" s="195"/>
      <c r="K206" s="195"/>
      <c r="L206" s="195"/>
      <c r="M206" s="195"/>
      <c r="N206" s="195"/>
      <c r="O206" s="196">
        <f t="shared" si="5"/>
        <v>0</v>
      </c>
      <c r="P206" s="201"/>
      <c r="Q206" s="198"/>
      <c r="R206" s="45"/>
      <c r="S206" s="56"/>
      <c r="T206" s="64"/>
    </row>
    <row r="207" spans="1:20" ht="15" customHeight="1" x14ac:dyDescent="0.25">
      <c r="A207" s="3"/>
      <c r="B207" s="24" t="s">
        <v>178</v>
      </c>
      <c r="C207" s="195"/>
      <c r="D207" s="195"/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  <c r="O207" s="196">
        <f t="shared" si="5"/>
        <v>0</v>
      </c>
      <c r="P207" s="201"/>
      <c r="Q207" s="198"/>
      <c r="R207" s="45"/>
      <c r="S207" s="56"/>
      <c r="T207" s="64"/>
    </row>
    <row r="208" spans="1:20" ht="15" customHeight="1" x14ac:dyDescent="0.25">
      <c r="A208" s="3"/>
      <c r="B208" s="24" t="s">
        <v>178</v>
      </c>
      <c r="C208" s="195"/>
      <c r="D208" s="195"/>
      <c r="E208" s="195"/>
      <c r="F208" s="195"/>
      <c r="G208" s="195"/>
      <c r="H208" s="195"/>
      <c r="I208" s="195"/>
      <c r="J208" s="195"/>
      <c r="K208" s="195"/>
      <c r="L208" s="195"/>
      <c r="M208" s="195"/>
      <c r="N208" s="195"/>
      <c r="O208" s="196">
        <f t="shared" si="5"/>
        <v>0</v>
      </c>
      <c r="P208" s="201"/>
      <c r="Q208" s="198"/>
      <c r="R208" s="45"/>
      <c r="S208" s="56"/>
      <c r="T208" s="64"/>
    </row>
    <row r="209" spans="1:20" ht="15" customHeight="1" x14ac:dyDescent="0.25">
      <c r="A209" s="3"/>
      <c r="B209" s="24" t="s">
        <v>178</v>
      </c>
      <c r="C209" s="195"/>
      <c r="D209" s="195"/>
      <c r="E209" s="195"/>
      <c r="F209" s="195"/>
      <c r="G209" s="195"/>
      <c r="H209" s="195"/>
      <c r="I209" s="195"/>
      <c r="J209" s="195"/>
      <c r="K209" s="195"/>
      <c r="L209" s="195"/>
      <c r="M209" s="195"/>
      <c r="N209" s="195"/>
      <c r="O209" s="196">
        <f t="shared" si="5"/>
        <v>0</v>
      </c>
      <c r="P209" s="201"/>
      <c r="Q209" s="198"/>
      <c r="R209" s="45"/>
      <c r="S209" s="56"/>
      <c r="T209" s="64"/>
    </row>
    <row r="210" spans="1:20" ht="15" customHeight="1" x14ac:dyDescent="0.25">
      <c r="A210" s="3"/>
      <c r="B210" s="24" t="s">
        <v>178</v>
      </c>
      <c r="C210" s="195"/>
      <c r="D210" s="195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6">
        <f t="shared" si="5"/>
        <v>0</v>
      </c>
      <c r="P210" s="201"/>
      <c r="Q210" s="198"/>
      <c r="R210" s="45"/>
      <c r="S210" s="56"/>
      <c r="T210" s="64"/>
    </row>
    <row r="211" spans="1:20" ht="15" customHeight="1" x14ac:dyDescent="0.25">
      <c r="A211" s="3"/>
      <c r="B211" s="24" t="s">
        <v>178</v>
      </c>
      <c r="C211" s="195"/>
      <c r="D211" s="195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6">
        <f>SUM(F211:N211)</f>
        <v>0</v>
      </c>
      <c r="P211" s="201"/>
      <c r="Q211" s="198"/>
      <c r="R211" s="45"/>
      <c r="S211" s="56"/>
      <c r="T211" s="64"/>
    </row>
    <row r="212" spans="1:20" ht="15" customHeight="1" x14ac:dyDescent="0.25">
      <c r="A212" s="3"/>
      <c r="B212" s="24" t="s">
        <v>178</v>
      </c>
      <c r="C212" s="195"/>
      <c r="D212" s="195"/>
      <c r="E212" s="195"/>
      <c r="F212" s="195"/>
      <c r="G212" s="195"/>
      <c r="H212" s="195"/>
      <c r="I212" s="195"/>
      <c r="J212" s="195"/>
      <c r="K212" s="195"/>
      <c r="L212" s="195"/>
      <c r="M212" s="195"/>
      <c r="N212" s="195"/>
      <c r="O212" s="196">
        <f>SUM(F212:N212)</f>
        <v>0</v>
      </c>
      <c r="P212" s="201"/>
      <c r="Q212" s="198"/>
      <c r="R212" s="45"/>
      <c r="S212" s="56"/>
      <c r="T212" s="64"/>
    </row>
    <row r="213" spans="1:20" ht="15" customHeight="1" x14ac:dyDescent="0.25">
      <c r="A213" s="3"/>
      <c r="B213" s="24" t="s">
        <v>178</v>
      </c>
      <c r="C213" s="199" t="s">
        <v>37</v>
      </c>
      <c r="D213" s="195"/>
      <c r="E213" s="195"/>
      <c r="F213" s="195"/>
      <c r="G213" s="195"/>
      <c r="H213" s="195"/>
      <c r="I213" s="195"/>
      <c r="J213" s="195"/>
      <c r="K213" s="195"/>
      <c r="L213" s="195"/>
      <c r="M213" s="195"/>
      <c r="N213" s="195"/>
      <c r="O213" s="196">
        <f>SUM(F213:N213)</f>
        <v>0</v>
      </c>
      <c r="P213" s="201"/>
      <c r="Q213" s="198"/>
      <c r="R213" s="45"/>
      <c r="S213" s="56"/>
      <c r="T213" s="64"/>
    </row>
    <row r="214" spans="1:20" ht="15" customHeight="1" x14ac:dyDescent="0.25">
      <c r="A214" s="3"/>
      <c r="B214" s="24" t="s">
        <v>178</v>
      </c>
      <c r="C214" s="200"/>
      <c r="D214" s="195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  <c r="O214" s="196">
        <f t="shared" si="5"/>
        <v>0</v>
      </c>
      <c r="P214" s="201"/>
      <c r="Q214" s="198"/>
      <c r="R214" s="45"/>
      <c r="S214" s="56"/>
      <c r="T214" s="64"/>
    </row>
    <row r="215" spans="1:20" ht="15" customHeight="1" x14ac:dyDescent="0.25">
      <c r="A215" s="3"/>
      <c r="B215" s="422" t="s">
        <v>179</v>
      </c>
      <c r="C215" s="422"/>
      <c r="D215" s="422"/>
      <c r="E215" s="422"/>
      <c r="F215" s="422"/>
      <c r="G215" s="422"/>
      <c r="H215" s="422"/>
      <c r="I215" s="422"/>
      <c r="J215" s="422"/>
      <c r="K215" s="422"/>
      <c r="L215" s="422"/>
      <c r="M215" s="422"/>
      <c r="N215" s="422"/>
      <c r="O215" s="422"/>
      <c r="P215" s="188">
        <f>SUM(O217:O232)</f>
        <v>0</v>
      </c>
      <c r="Q215" s="189">
        <f>SUM(Q217:Q232)</f>
        <v>0</v>
      </c>
      <c r="R215" s="45"/>
      <c r="S215" s="56"/>
      <c r="T215" s="64"/>
    </row>
    <row r="216" spans="1:20" ht="15" customHeight="1" x14ac:dyDescent="0.25">
      <c r="A216" s="3"/>
      <c r="B216" s="190" t="s">
        <v>0</v>
      </c>
      <c r="C216" s="191" t="s">
        <v>1</v>
      </c>
      <c r="D216" s="191" t="s">
        <v>2</v>
      </c>
      <c r="E216" s="191" t="s">
        <v>28</v>
      </c>
      <c r="F216" s="191" t="s">
        <v>3</v>
      </c>
      <c r="G216" s="191" t="s">
        <v>4</v>
      </c>
      <c r="H216" s="191" t="s">
        <v>5</v>
      </c>
      <c r="I216" s="191" t="s">
        <v>6</v>
      </c>
      <c r="J216" s="191" t="s">
        <v>7</v>
      </c>
      <c r="K216" s="191" t="s">
        <v>8</v>
      </c>
      <c r="L216" s="191" t="s">
        <v>9</v>
      </c>
      <c r="M216" s="191" t="s">
        <v>10</v>
      </c>
      <c r="N216" s="191" t="s">
        <v>11</v>
      </c>
      <c r="O216" s="191" t="s">
        <v>12</v>
      </c>
      <c r="P216" s="192" t="s">
        <v>22</v>
      </c>
      <c r="Q216" s="193" t="s">
        <v>37</v>
      </c>
      <c r="R216" s="45"/>
      <c r="S216" s="56"/>
      <c r="T216" s="64"/>
    </row>
    <row r="217" spans="1:20" ht="15" customHeight="1" x14ac:dyDescent="0.25">
      <c r="A217" s="3"/>
      <c r="B217" s="24" t="s">
        <v>179</v>
      </c>
      <c r="C217" s="195"/>
      <c r="D217" s="195"/>
      <c r="E217" s="195"/>
      <c r="F217" s="195"/>
      <c r="G217" s="195"/>
      <c r="H217" s="195"/>
      <c r="I217" s="195"/>
      <c r="J217" s="195"/>
      <c r="K217" s="195"/>
      <c r="L217" s="195"/>
      <c r="M217" s="195"/>
      <c r="N217" s="195"/>
      <c r="O217" s="196">
        <f t="shared" si="5"/>
        <v>0</v>
      </c>
      <c r="P217" s="201"/>
      <c r="Q217" s="198"/>
      <c r="R217" s="45"/>
      <c r="S217" s="56"/>
      <c r="T217" s="64"/>
    </row>
    <row r="218" spans="1:20" ht="15" customHeight="1" x14ac:dyDescent="0.25">
      <c r="A218" s="3"/>
      <c r="B218" s="24" t="s">
        <v>179</v>
      </c>
      <c r="C218" s="195"/>
      <c r="D218" s="195"/>
      <c r="E218" s="195"/>
      <c r="F218" s="195"/>
      <c r="G218" s="195"/>
      <c r="H218" s="195"/>
      <c r="I218" s="195"/>
      <c r="J218" s="195"/>
      <c r="K218" s="195"/>
      <c r="L218" s="195"/>
      <c r="M218" s="195"/>
      <c r="N218" s="195"/>
      <c r="O218" s="196">
        <f t="shared" si="5"/>
        <v>0</v>
      </c>
      <c r="P218" s="201"/>
      <c r="Q218" s="198"/>
      <c r="R218" s="45"/>
      <c r="S218" s="56"/>
      <c r="T218" s="64"/>
    </row>
    <row r="219" spans="1:20" ht="15" customHeight="1" x14ac:dyDescent="0.25">
      <c r="A219" s="3"/>
      <c r="B219" s="24" t="s">
        <v>179</v>
      </c>
      <c r="C219" s="195"/>
      <c r="D219" s="195"/>
      <c r="E219" s="195"/>
      <c r="F219" s="195"/>
      <c r="G219" s="195"/>
      <c r="H219" s="195"/>
      <c r="I219" s="195"/>
      <c r="J219" s="195"/>
      <c r="K219" s="195"/>
      <c r="L219" s="195"/>
      <c r="M219" s="195"/>
      <c r="N219" s="195"/>
      <c r="O219" s="196">
        <f t="shared" si="5"/>
        <v>0</v>
      </c>
      <c r="P219" s="201"/>
      <c r="Q219" s="198"/>
      <c r="R219" s="45"/>
      <c r="S219" s="56"/>
      <c r="T219" s="64"/>
    </row>
    <row r="220" spans="1:20" ht="15" customHeight="1" x14ac:dyDescent="0.25">
      <c r="A220" s="3"/>
      <c r="B220" s="24" t="s">
        <v>179</v>
      </c>
      <c r="C220" s="195"/>
      <c r="D220" s="195"/>
      <c r="E220" s="195"/>
      <c r="F220" s="195"/>
      <c r="G220" s="195"/>
      <c r="H220" s="195"/>
      <c r="I220" s="195"/>
      <c r="J220" s="195"/>
      <c r="K220" s="195"/>
      <c r="L220" s="195"/>
      <c r="M220" s="195"/>
      <c r="N220" s="195"/>
      <c r="O220" s="196">
        <f t="shared" si="5"/>
        <v>0</v>
      </c>
      <c r="P220" s="201"/>
      <c r="Q220" s="198"/>
      <c r="R220" s="45"/>
      <c r="S220" s="56"/>
      <c r="T220" s="64"/>
    </row>
    <row r="221" spans="1:20" ht="15" customHeight="1" x14ac:dyDescent="0.25">
      <c r="A221" s="3"/>
      <c r="B221" s="24" t="s">
        <v>179</v>
      </c>
      <c r="C221" s="195"/>
      <c r="D221" s="195"/>
      <c r="E221" s="195"/>
      <c r="F221" s="195"/>
      <c r="G221" s="195"/>
      <c r="H221" s="195"/>
      <c r="I221" s="195"/>
      <c r="J221" s="195"/>
      <c r="K221" s="195"/>
      <c r="L221" s="195"/>
      <c r="M221" s="195"/>
      <c r="N221" s="195"/>
      <c r="O221" s="196">
        <f t="shared" si="5"/>
        <v>0</v>
      </c>
      <c r="P221" s="201"/>
      <c r="Q221" s="198"/>
      <c r="R221" s="45"/>
      <c r="S221" s="56"/>
      <c r="T221" s="64"/>
    </row>
    <row r="222" spans="1:20" ht="15" customHeight="1" x14ac:dyDescent="0.25">
      <c r="A222" s="3"/>
      <c r="B222" s="24" t="s">
        <v>179</v>
      </c>
      <c r="C222" s="195"/>
      <c r="D222" s="195"/>
      <c r="E222" s="195"/>
      <c r="F222" s="195"/>
      <c r="G222" s="195"/>
      <c r="H222" s="195"/>
      <c r="I222" s="195"/>
      <c r="J222" s="195"/>
      <c r="K222" s="195"/>
      <c r="L222" s="195"/>
      <c r="M222" s="195"/>
      <c r="N222" s="195"/>
      <c r="O222" s="196">
        <f t="shared" si="5"/>
        <v>0</v>
      </c>
      <c r="P222" s="201"/>
      <c r="Q222" s="198"/>
      <c r="R222" s="45"/>
      <c r="S222" s="56"/>
      <c r="T222" s="64"/>
    </row>
    <row r="223" spans="1:20" ht="15" customHeight="1" x14ac:dyDescent="0.25">
      <c r="A223" s="3"/>
      <c r="B223" s="24" t="s">
        <v>179</v>
      </c>
      <c r="C223" s="195"/>
      <c r="D223" s="195"/>
      <c r="E223" s="195"/>
      <c r="F223" s="195"/>
      <c r="G223" s="195"/>
      <c r="H223" s="195"/>
      <c r="I223" s="195"/>
      <c r="J223" s="195"/>
      <c r="K223" s="195"/>
      <c r="L223" s="195"/>
      <c r="M223" s="195"/>
      <c r="N223" s="195"/>
      <c r="O223" s="196">
        <f t="shared" si="5"/>
        <v>0</v>
      </c>
      <c r="P223" s="201"/>
      <c r="Q223" s="198"/>
      <c r="R223" s="45"/>
      <c r="S223" s="56"/>
      <c r="T223" s="64"/>
    </row>
    <row r="224" spans="1:20" ht="15" customHeight="1" x14ac:dyDescent="0.25">
      <c r="A224" s="3"/>
      <c r="B224" s="24" t="s">
        <v>179</v>
      </c>
      <c r="C224" s="195"/>
      <c r="D224" s="195"/>
      <c r="E224" s="195"/>
      <c r="F224" s="195"/>
      <c r="G224" s="195"/>
      <c r="H224" s="195"/>
      <c r="I224" s="195"/>
      <c r="J224" s="195"/>
      <c r="K224" s="195"/>
      <c r="L224" s="195"/>
      <c r="M224" s="195"/>
      <c r="N224" s="195"/>
      <c r="O224" s="196">
        <f t="shared" si="5"/>
        <v>0</v>
      </c>
      <c r="P224" s="201"/>
      <c r="Q224" s="198"/>
      <c r="R224" s="45"/>
      <c r="S224" s="56"/>
      <c r="T224" s="64"/>
    </row>
    <row r="225" spans="1:20" ht="15" customHeight="1" x14ac:dyDescent="0.25">
      <c r="A225" s="3"/>
      <c r="B225" s="24" t="s">
        <v>179</v>
      </c>
      <c r="C225" s="195"/>
      <c r="D225" s="195"/>
      <c r="E225" s="195"/>
      <c r="F225" s="195"/>
      <c r="G225" s="195"/>
      <c r="H225" s="195"/>
      <c r="I225" s="195"/>
      <c r="J225" s="195"/>
      <c r="K225" s="195"/>
      <c r="L225" s="195"/>
      <c r="M225" s="195"/>
      <c r="N225" s="195"/>
      <c r="O225" s="196">
        <f t="shared" si="5"/>
        <v>0</v>
      </c>
      <c r="P225" s="201"/>
      <c r="Q225" s="198"/>
      <c r="R225" s="45"/>
      <c r="S225" s="56"/>
      <c r="T225" s="64"/>
    </row>
    <row r="226" spans="1:20" ht="15" customHeight="1" x14ac:dyDescent="0.25">
      <c r="A226" s="3"/>
      <c r="B226" s="24" t="s">
        <v>179</v>
      </c>
      <c r="C226" s="195"/>
      <c r="D226" s="195"/>
      <c r="E226" s="195"/>
      <c r="F226" s="195"/>
      <c r="G226" s="195"/>
      <c r="H226" s="195"/>
      <c r="I226" s="195"/>
      <c r="J226" s="195"/>
      <c r="K226" s="195"/>
      <c r="L226" s="195"/>
      <c r="M226" s="195"/>
      <c r="N226" s="195"/>
      <c r="O226" s="196">
        <f t="shared" si="5"/>
        <v>0</v>
      </c>
      <c r="P226" s="201"/>
      <c r="Q226" s="198"/>
      <c r="R226" s="45"/>
      <c r="S226" s="56"/>
      <c r="T226" s="64"/>
    </row>
    <row r="227" spans="1:20" ht="15" customHeight="1" x14ac:dyDescent="0.25">
      <c r="A227" s="3"/>
      <c r="B227" s="24" t="s">
        <v>179</v>
      </c>
      <c r="C227" s="195"/>
      <c r="D227" s="195"/>
      <c r="E227" s="195"/>
      <c r="F227" s="195"/>
      <c r="G227" s="195"/>
      <c r="H227" s="195"/>
      <c r="I227" s="195"/>
      <c r="J227" s="195"/>
      <c r="K227" s="195"/>
      <c r="L227" s="195"/>
      <c r="M227" s="195"/>
      <c r="N227" s="195"/>
      <c r="O227" s="196">
        <f t="shared" si="5"/>
        <v>0</v>
      </c>
      <c r="P227" s="201"/>
      <c r="Q227" s="198"/>
      <c r="R227" s="45"/>
      <c r="S227" s="56"/>
      <c r="T227" s="64"/>
    </row>
    <row r="228" spans="1:20" ht="15" customHeight="1" x14ac:dyDescent="0.25">
      <c r="A228" s="3"/>
      <c r="B228" s="24" t="s">
        <v>179</v>
      </c>
      <c r="C228" s="195"/>
      <c r="D228" s="195"/>
      <c r="E228" s="195"/>
      <c r="F228" s="195"/>
      <c r="G228" s="195"/>
      <c r="H228" s="195"/>
      <c r="I228" s="195"/>
      <c r="J228" s="195"/>
      <c r="K228" s="195"/>
      <c r="L228" s="195"/>
      <c r="M228" s="195"/>
      <c r="N228" s="195"/>
      <c r="O228" s="196">
        <f t="shared" si="5"/>
        <v>0</v>
      </c>
      <c r="P228" s="201"/>
      <c r="Q228" s="198"/>
      <c r="R228" s="45"/>
      <c r="S228" s="56"/>
      <c r="T228" s="64"/>
    </row>
    <row r="229" spans="1:20" ht="15" customHeight="1" x14ac:dyDescent="0.25">
      <c r="A229" s="3"/>
      <c r="B229" s="24" t="s">
        <v>179</v>
      </c>
      <c r="C229" s="195"/>
      <c r="D229" s="195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  <c r="O229" s="196">
        <f t="shared" si="5"/>
        <v>0</v>
      </c>
      <c r="P229" s="201"/>
      <c r="Q229" s="198"/>
      <c r="R229" s="45"/>
      <c r="S229" s="56"/>
      <c r="T229" s="64"/>
    </row>
    <row r="230" spans="1:20" ht="15" customHeight="1" x14ac:dyDescent="0.25">
      <c r="A230" s="3"/>
      <c r="B230" s="24" t="s">
        <v>179</v>
      </c>
      <c r="C230" s="195"/>
      <c r="D230" s="195"/>
      <c r="E230" s="195"/>
      <c r="F230" s="195"/>
      <c r="G230" s="195"/>
      <c r="H230" s="195"/>
      <c r="I230" s="195"/>
      <c r="J230" s="195"/>
      <c r="K230" s="195"/>
      <c r="L230" s="195"/>
      <c r="M230" s="195"/>
      <c r="N230" s="195"/>
      <c r="O230" s="196">
        <f t="shared" si="5"/>
        <v>0</v>
      </c>
      <c r="P230" s="201"/>
      <c r="Q230" s="198"/>
      <c r="R230" s="45"/>
      <c r="S230" s="56"/>
      <c r="T230" s="64"/>
    </row>
    <row r="231" spans="1:20" ht="15" customHeight="1" x14ac:dyDescent="0.25">
      <c r="A231" s="3"/>
      <c r="B231" s="24" t="s">
        <v>179</v>
      </c>
      <c r="C231" s="199" t="s">
        <v>37</v>
      </c>
      <c r="D231" s="195"/>
      <c r="E231" s="195"/>
      <c r="F231" s="195"/>
      <c r="G231" s="195"/>
      <c r="H231" s="195"/>
      <c r="I231" s="195"/>
      <c r="J231" s="195"/>
      <c r="K231" s="195"/>
      <c r="L231" s="195"/>
      <c r="M231" s="195"/>
      <c r="N231" s="195"/>
      <c r="O231" s="196">
        <f t="shared" si="5"/>
        <v>0</v>
      </c>
      <c r="P231" s="201"/>
      <c r="Q231" s="198"/>
      <c r="R231" s="45"/>
      <c r="S231" s="56"/>
      <c r="T231" s="64"/>
    </row>
    <row r="232" spans="1:20" ht="15" customHeight="1" x14ac:dyDescent="0.25">
      <c r="A232" s="3"/>
      <c r="B232" s="24" t="s">
        <v>179</v>
      </c>
      <c r="C232" s="200"/>
      <c r="D232" s="195"/>
      <c r="E232" s="195"/>
      <c r="F232" s="195"/>
      <c r="G232" s="195"/>
      <c r="H232" s="195"/>
      <c r="I232" s="195"/>
      <c r="J232" s="195"/>
      <c r="K232" s="195"/>
      <c r="L232" s="195"/>
      <c r="M232" s="195"/>
      <c r="N232" s="195"/>
      <c r="O232" s="196">
        <f t="shared" si="5"/>
        <v>0</v>
      </c>
      <c r="P232" s="201"/>
      <c r="Q232" s="198"/>
      <c r="R232" s="45"/>
      <c r="S232" s="56"/>
      <c r="T232" s="64"/>
    </row>
    <row r="233" spans="1:20" ht="15" customHeight="1" x14ac:dyDescent="0.25">
      <c r="A233" s="3"/>
      <c r="B233" s="422" t="s">
        <v>180</v>
      </c>
      <c r="C233" s="422"/>
      <c r="D233" s="422"/>
      <c r="E233" s="422"/>
      <c r="F233" s="422"/>
      <c r="G233" s="422"/>
      <c r="H233" s="422"/>
      <c r="I233" s="422"/>
      <c r="J233" s="422"/>
      <c r="K233" s="422"/>
      <c r="L233" s="422"/>
      <c r="M233" s="422"/>
      <c r="N233" s="422"/>
      <c r="O233" s="422"/>
      <c r="P233" s="188">
        <f>SUM(O235:O253)</f>
        <v>0</v>
      </c>
      <c r="Q233" s="189">
        <f>SUM(Q235:Q253)</f>
        <v>0</v>
      </c>
      <c r="R233" s="45"/>
      <c r="S233" s="56"/>
      <c r="T233" s="64"/>
    </row>
    <row r="234" spans="1:20" ht="15" customHeight="1" x14ac:dyDescent="0.25">
      <c r="A234" s="3"/>
      <c r="B234" s="190" t="s">
        <v>0</v>
      </c>
      <c r="C234" s="191" t="s">
        <v>1</v>
      </c>
      <c r="D234" s="191" t="s">
        <v>2</v>
      </c>
      <c r="E234" s="191" t="s">
        <v>28</v>
      </c>
      <c r="F234" s="191" t="s">
        <v>3</v>
      </c>
      <c r="G234" s="191" t="s">
        <v>4</v>
      </c>
      <c r="H234" s="191" t="s">
        <v>5</v>
      </c>
      <c r="I234" s="191" t="s">
        <v>6</v>
      </c>
      <c r="J234" s="191" t="s">
        <v>7</v>
      </c>
      <c r="K234" s="191" t="s">
        <v>8</v>
      </c>
      <c r="L234" s="191" t="s">
        <v>9</v>
      </c>
      <c r="M234" s="191" t="s">
        <v>10</v>
      </c>
      <c r="N234" s="191" t="s">
        <v>11</v>
      </c>
      <c r="O234" s="191" t="s">
        <v>12</v>
      </c>
      <c r="P234" s="192" t="s">
        <v>22</v>
      </c>
      <c r="Q234" s="193" t="s">
        <v>37</v>
      </c>
      <c r="R234" s="45"/>
      <c r="S234" s="56"/>
      <c r="T234" s="64"/>
    </row>
    <row r="235" spans="1:20" ht="15" customHeight="1" x14ac:dyDescent="0.25">
      <c r="A235" s="3"/>
      <c r="B235" s="24" t="s">
        <v>180</v>
      </c>
      <c r="C235" s="195"/>
      <c r="D235" s="195"/>
      <c r="E235" s="195"/>
      <c r="F235" s="195"/>
      <c r="G235" s="195"/>
      <c r="H235" s="195"/>
      <c r="I235" s="195"/>
      <c r="J235" s="195"/>
      <c r="K235" s="195"/>
      <c r="L235" s="195"/>
      <c r="M235" s="195"/>
      <c r="N235" s="195"/>
      <c r="O235" s="196">
        <f t="shared" si="5"/>
        <v>0</v>
      </c>
      <c r="P235" s="201"/>
      <c r="Q235" s="198"/>
      <c r="R235" s="45"/>
      <c r="S235" s="56"/>
      <c r="T235" s="64"/>
    </row>
    <row r="236" spans="1:20" ht="15" customHeight="1" x14ac:dyDescent="0.25">
      <c r="A236" s="3"/>
      <c r="B236" s="24" t="s">
        <v>180</v>
      </c>
      <c r="C236" s="195"/>
      <c r="D236" s="195"/>
      <c r="E236" s="195"/>
      <c r="F236" s="195"/>
      <c r="G236" s="195"/>
      <c r="H236" s="195"/>
      <c r="I236" s="195"/>
      <c r="J236" s="195"/>
      <c r="K236" s="195"/>
      <c r="L236" s="195"/>
      <c r="M236" s="195"/>
      <c r="N236" s="195"/>
      <c r="O236" s="196">
        <f t="shared" si="5"/>
        <v>0</v>
      </c>
      <c r="P236" s="201"/>
      <c r="Q236" s="198"/>
      <c r="R236" s="45"/>
      <c r="S236" s="56"/>
      <c r="T236" s="64"/>
    </row>
    <row r="237" spans="1:20" ht="15" customHeight="1" x14ac:dyDescent="0.25">
      <c r="A237" s="3"/>
      <c r="B237" s="24" t="s">
        <v>180</v>
      </c>
      <c r="C237" s="195"/>
      <c r="D237" s="195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6">
        <f t="shared" si="5"/>
        <v>0</v>
      </c>
      <c r="P237" s="201"/>
      <c r="Q237" s="198"/>
      <c r="R237" s="45"/>
      <c r="S237" s="56"/>
      <c r="T237" s="64"/>
    </row>
    <row r="238" spans="1:20" ht="15" customHeight="1" x14ac:dyDescent="0.25">
      <c r="A238" s="3"/>
      <c r="B238" s="24" t="s">
        <v>180</v>
      </c>
      <c r="C238" s="195"/>
      <c r="D238" s="195"/>
      <c r="E238" s="195"/>
      <c r="F238" s="195"/>
      <c r="G238" s="195"/>
      <c r="H238" s="195"/>
      <c r="I238" s="195"/>
      <c r="J238" s="195"/>
      <c r="K238" s="195"/>
      <c r="L238" s="195"/>
      <c r="M238" s="195"/>
      <c r="N238" s="195"/>
      <c r="O238" s="196">
        <f t="shared" si="5"/>
        <v>0</v>
      </c>
      <c r="P238" s="201"/>
      <c r="Q238" s="198"/>
      <c r="R238" s="45"/>
      <c r="S238" s="56"/>
      <c r="T238" s="64"/>
    </row>
    <row r="239" spans="1:20" ht="15" customHeight="1" x14ac:dyDescent="0.25">
      <c r="A239" s="3"/>
      <c r="B239" s="24" t="s">
        <v>180</v>
      </c>
      <c r="C239" s="195"/>
      <c r="D239" s="195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  <c r="O239" s="196">
        <f t="shared" si="5"/>
        <v>0</v>
      </c>
      <c r="P239" s="201"/>
      <c r="Q239" s="198"/>
      <c r="R239" s="45"/>
      <c r="S239" s="56"/>
      <c r="T239" s="64"/>
    </row>
    <row r="240" spans="1:20" ht="15" customHeight="1" x14ac:dyDescent="0.25">
      <c r="A240" s="3"/>
      <c r="B240" s="24" t="s">
        <v>180</v>
      </c>
      <c r="C240" s="195"/>
      <c r="D240" s="195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  <c r="O240" s="196">
        <f t="shared" si="5"/>
        <v>0</v>
      </c>
      <c r="P240" s="201"/>
      <c r="Q240" s="198"/>
      <c r="R240" s="45"/>
      <c r="S240" s="56"/>
      <c r="T240" s="64"/>
    </row>
    <row r="241" spans="1:20" ht="15" customHeight="1" x14ac:dyDescent="0.25">
      <c r="A241" s="3"/>
      <c r="B241" s="24" t="s">
        <v>180</v>
      </c>
      <c r="C241" s="195"/>
      <c r="D241" s="195"/>
      <c r="E241" s="195"/>
      <c r="F241" s="195"/>
      <c r="G241" s="195"/>
      <c r="H241" s="195"/>
      <c r="I241" s="195"/>
      <c r="J241" s="195"/>
      <c r="K241" s="195"/>
      <c r="L241" s="195"/>
      <c r="M241" s="195"/>
      <c r="N241" s="195"/>
      <c r="O241" s="196">
        <f t="shared" si="5"/>
        <v>0</v>
      </c>
      <c r="P241" s="201"/>
      <c r="Q241" s="198"/>
      <c r="R241" s="45"/>
      <c r="S241" s="56"/>
      <c r="T241" s="64"/>
    </row>
    <row r="242" spans="1:20" ht="15" customHeight="1" x14ac:dyDescent="0.25">
      <c r="A242" s="3"/>
      <c r="B242" s="24" t="s">
        <v>180</v>
      </c>
      <c r="C242" s="195"/>
      <c r="D242" s="195"/>
      <c r="E242" s="195"/>
      <c r="F242" s="195"/>
      <c r="G242" s="195"/>
      <c r="H242" s="195"/>
      <c r="I242" s="195"/>
      <c r="J242" s="195"/>
      <c r="K242" s="195"/>
      <c r="L242" s="195"/>
      <c r="M242" s="195"/>
      <c r="N242" s="195"/>
      <c r="O242" s="196">
        <f t="shared" si="5"/>
        <v>0</v>
      </c>
      <c r="P242" s="201"/>
      <c r="Q242" s="198"/>
      <c r="R242" s="45"/>
      <c r="S242" s="56"/>
      <c r="T242" s="64"/>
    </row>
    <row r="243" spans="1:20" ht="15" customHeight="1" x14ac:dyDescent="0.25">
      <c r="A243" s="3"/>
      <c r="B243" s="24" t="s">
        <v>180</v>
      </c>
      <c r="C243" s="195"/>
      <c r="D243" s="195"/>
      <c r="E243" s="195"/>
      <c r="F243" s="195"/>
      <c r="G243" s="195"/>
      <c r="H243" s="195"/>
      <c r="I243" s="195"/>
      <c r="J243" s="195"/>
      <c r="K243" s="195"/>
      <c r="L243" s="195"/>
      <c r="M243" s="195"/>
      <c r="N243" s="195"/>
      <c r="O243" s="196">
        <f t="shared" si="5"/>
        <v>0</v>
      </c>
      <c r="P243" s="201"/>
      <c r="Q243" s="198"/>
      <c r="R243" s="45"/>
      <c r="S243" s="56"/>
      <c r="T243" s="64"/>
    </row>
    <row r="244" spans="1:20" ht="15" customHeight="1" x14ac:dyDescent="0.25">
      <c r="A244" s="3"/>
      <c r="B244" s="24" t="s">
        <v>180</v>
      </c>
      <c r="C244" s="195"/>
      <c r="D244" s="195"/>
      <c r="E244" s="195"/>
      <c r="F244" s="195"/>
      <c r="G244" s="195"/>
      <c r="H244" s="195"/>
      <c r="I244" s="195"/>
      <c r="J244" s="195"/>
      <c r="K244" s="195"/>
      <c r="L244" s="195"/>
      <c r="M244" s="195"/>
      <c r="N244" s="195"/>
      <c r="O244" s="196">
        <f t="shared" si="5"/>
        <v>0</v>
      </c>
      <c r="P244" s="201"/>
      <c r="Q244" s="198"/>
      <c r="R244" s="45"/>
      <c r="S244" s="56"/>
      <c r="T244" s="64"/>
    </row>
    <row r="245" spans="1:20" ht="15" customHeight="1" x14ac:dyDescent="0.25">
      <c r="A245" s="3"/>
      <c r="B245" s="24" t="s">
        <v>180</v>
      </c>
      <c r="C245" s="195"/>
      <c r="D245" s="195"/>
      <c r="E245" s="195"/>
      <c r="F245" s="195"/>
      <c r="G245" s="195"/>
      <c r="H245" s="195"/>
      <c r="I245" s="195"/>
      <c r="J245" s="195"/>
      <c r="K245" s="195"/>
      <c r="L245" s="195"/>
      <c r="M245" s="195"/>
      <c r="N245" s="195"/>
      <c r="O245" s="196">
        <f t="shared" si="5"/>
        <v>0</v>
      </c>
      <c r="P245" s="201"/>
      <c r="Q245" s="198"/>
      <c r="R245" s="45"/>
      <c r="S245" s="56"/>
      <c r="T245" s="64"/>
    </row>
    <row r="246" spans="1:20" ht="15" customHeight="1" x14ac:dyDescent="0.25">
      <c r="A246" s="3"/>
      <c r="B246" s="24" t="s">
        <v>180</v>
      </c>
      <c r="C246" s="195"/>
      <c r="D246" s="195"/>
      <c r="E246" s="195"/>
      <c r="F246" s="195"/>
      <c r="G246" s="195"/>
      <c r="H246" s="195"/>
      <c r="I246" s="195"/>
      <c r="J246" s="195"/>
      <c r="K246" s="195"/>
      <c r="L246" s="195"/>
      <c r="M246" s="195"/>
      <c r="N246" s="195"/>
      <c r="O246" s="196">
        <f t="shared" si="5"/>
        <v>0</v>
      </c>
      <c r="P246" s="201"/>
      <c r="Q246" s="198"/>
      <c r="R246" s="45"/>
      <c r="S246" s="56"/>
      <c r="T246" s="64"/>
    </row>
    <row r="247" spans="1:20" ht="15" customHeight="1" x14ac:dyDescent="0.25">
      <c r="A247" s="3"/>
      <c r="B247" s="24" t="s">
        <v>180</v>
      </c>
      <c r="C247" s="195"/>
      <c r="D247" s="195"/>
      <c r="E247" s="195"/>
      <c r="F247" s="195"/>
      <c r="G247" s="195"/>
      <c r="H247" s="195"/>
      <c r="I247" s="195"/>
      <c r="J247" s="195"/>
      <c r="K247" s="195"/>
      <c r="L247" s="195"/>
      <c r="M247" s="195"/>
      <c r="N247" s="195"/>
      <c r="O247" s="196">
        <f t="shared" si="5"/>
        <v>0</v>
      </c>
      <c r="P247" s="201"/>
      <c r="Q247" s="198"/>
      <c r="R247" s="45"/>
      <c r="S247" s="56"/>
      <c r="T247" s="64"/>
    </row>
    <row r="248" spans="1:20" ht="15" customHeight="1" x14ac:dyDescent="0.25">
      <c r="A248" s="3"/>
      <c r="B248" s="24" t="s">
        <v>180</v>
      </c>
      <c r="C248" s="195"/>
      <c r="D248" s="195"/>
      <c r="E248" s="195"/>
      <c r="F248" s="195"/>
      <c r="G248" s="195"/>
      <c r="H248" s="195"/>
      <c r="I248" s="195"/>
      <c r="J248" s="195"/>
      <c r="K248" s="195"/>
      <c r="L248" s="195"/>
      <c r="M248" s="195"/>
      <c r="N248" s="195"/>
      <c r="O248" s="196">
        <f t="shared" si="5"/>
        <v>0</v>
      </c>
      <c r="P248" s="201"/>
      <c r="Q248" s="198"/>
      <c r="R248" s="45"/>
      <c r="S248" s="56"/>
      <c r="T248" s="64"/>
    </row>
    <row r="249" spans="1:20" ht="15" customHeight="1" x14ac:dyDescent="0.25">
      <c r="A249" s="3"/>
      <c r="B249" s="24" t="s">
        <v>180</v>
      </c>
      <c r="C249" s="195"/>
      <c r="D249" s="195"/>
      <c r="E249" s="195"/>
      <c r="F249" s="195"/>
      <c r="G249" s="195"/>
      <c r="H249" s="195"/>
      <c r="I249" s="195"/>
      <c r="J249" s="195"/>
      <c r="K249" s="195"/>
      <c r="L249" s="195"/>
      <c r="M249" s="195"/>
      <c r="N249" s="195"/>
      <c r="O249" s="196">
        <f t="shared" si="5"/>
        <v>0</v>
      </c>
      <c r="P249" s="201"/>
      <c r="Q249" s="198"/>
      <c r="R249" s="45"/>
      <c r="S249" s="56"/>
      <c r="T249" s="64"/>
    </row>
    <row r="250" spans="1:20" ht="15" customHeight="1" x14ac:dyDescent="0.25">
      <c r="A250" s="3"/>
      <c r="B250" s="24" t="s">
        <v>180</v>
      </c>
      <c r="C250" s="195"/>
      <c r="D250" s="195"/>
      <c r="E250" s="195"/>
      <c r="F250" s="195"/>
      <c r="G250" s="195"/>
      <c r="H250" s="195"/>
      <c r="I250" s="195"/>
      <c r="J250" s="195"/>
      <c r="K250" s="195"/>
      <c r="L250" s="195"/>
      <c r="M250" s="195"/>
      <c r="N250" s="195"/>
      <c r="O250" s="196">
        <f t="shared" si="5"/>
        <v>0</v>
      </c>
      <c r="P250" s="201"/>
      <c r="Q250" s="198"/>
      <c r="R250" s="45"/>
      <c r="S250" s="56"/>
      <c r="T250" s="64"/>
    </row>
    <row r="251" spans="1:20" ht="15" customHeight="1" x14ac:dyDescent="0.25">
      <c r="A251" s="3"/>
      <c r="B251" s="24" t="s">
        <v>180</v>
      </c>
      <c r="C251" s="195"/>
      <c r="D251" s="195"/>
      <c r="E251" s="195"/>
      <c r="F251" s="195"/>
      <c r="G251" s="195"/>
      <c r="H251" s="195"/>
      <c r="I251" s="195"/>
      <c r="J251" s="195"/>
      <c r="K251" s="195"/>
      <c r="L251" s="195"/>
      <c r="M251" s="195"/>
      <c r="N251" s="195"/>
      <c r="O251" s="196">
        <f t="shared" si="5"/>
        <v>0</v>
      </c>
      <c r="P251" s="201"/>
      <c r="Q251" s="198"/>
      <c r="R251" s="45"/>
      <c r="S251" s="56"/>
      <c r="T251" s="64"/>
    </row>
    <row r="252" spans="1:20" ht="15" customHeight="1" x14ac:dyDescent="0.25">
      <c r="A252" s="3"/>
      <c r="B252" s="24" t="s">
        <v>180</v>
      </c>
      <c r="C252" s="199" t="s">
        <v>37</v>
      </c>
      <c r="D252" s="195"/>
      <c r="E252" s="195"/>
      <c r="F252" s="195"/>
      <c r="G252" s="195"/>
      <c r="H252" s="195"/>
      <c r="I252" s="195"/>
      <c r="J252" s="195"/>
      <c r="K252" s="195"/>
      <c r="L252" s="195"/>
      <c r="M252" s="195"/>
      <c r="N252" s="195"/>
      <c r="O252" s="196">
        <f t="shared" si="5"/>
        <v>0</v>
      </c>
      <c r="P252" s="201"/>
      <c r="Q252" s="198"/>
      <c r="R252" s="45"/>
      <c r="S252" s="56"/>
      <c r="T252" s="64"/>
    </row>
    <row r="253" spans="1:20" ht="15" customHeight="1" x14ac:dyDescent="0.25">
      <c r="A253" s="3"/>
      <c r="B253" s="24" t="s">
        <v>180</v>
      </c>
      <c r="C253" s="200"/>
      <c r="D253" s="195"/>
      <c r="E253" s="195"/>
      <c r="F253" s="195"/>
      <c r="G253" s="195"/>
      <c r="H253" s="195"/>
      <c r="I253" s="195"/>
      <c r="J253" s="195"/>
      <c r="K253" s="195"/>
      <c r="L253" s="195"/>
      <c r="M253" s="195"/>
      <c r="N253" s="195"/>
      <c r="O253" s="196">
        <f t="shared" si="5"/>
        <v>0</v>
      </c>
      <c r="P253" s="201"/>
      <c r="Q253" s="198"/>
      <c r="R253" s="45"/>
      <c r="S253" s="56"/>
      <c r="T253" s="64"/>
    </row>
    <row r="254" spans="1:20" ht="15" customHeight="1" x14ac:dyDescent="0.25">
      <c r="A254" s="3"/>
      <c r="B254" s="422" t="s">
        <v>184</v>
      </c>
      <c r="C254" s="422"/>
      <c r="D254" s="422"/>
      <c r="E254" s="422"/>
      <c r="F254" s="422"/>
      <c r="G254" s="422"/>
      <c r="H254" s="422"/>
      <c r="I254" s="422"/>
      <c r="J254" s="422"/>
      <c r="K254" s="422"/>
      <c r="L254" s="422"/>
      <c r="M254" s="422"/>
      <c r="N254" s="422"/>
      <c r="O254" s="422"/>
      <c r="P254" s="188">
        <f>SUM(O256:O268)</f>
        <v>0</v>
      </c>
      <c r="Q254" s="189">
        <f>SUM(Q256:Q268)</f>
        <v>0</v>
      </c>
      <c r="R254" s="45"/>
      <c r="S254" s="56"/>
      <c r="T254" s="64"/>
    </row>
    <row r="255" spans="1:20" ht="15" customHeight="1" x14ac:dyDescent="0.25">
      <c r="A255" s="3"/>
      <c r="B255" s="190" t="s">
        <v>0</v>
      </c>
      <c r="C255" s="191" t="s">
        <v>1</v>
      </c>
      <c r="D255" s="191" t="s">
        <v>2</v>
      </c>
      <c r="E255" s="191" t="s">
        <v>28</v>
      </c>
      <c r="F255" s="191" t="s">
        <v>3</v>
      </c>
      <c r="G255" s="191" t="s">
        <v>4</v>
      </c>
      <c r="H255" s="191" t="s">
        <v>5</v>
      </c>
      <c r="I255" s="191" t="s">
        <v>6</v>
      </c>
      <c r="J255" s="191" t="s">
        <v>7</v>
      </c>
      <c r="K255" s="191" t="s">
        <v>8</v>
      </c>
      <c r="L255" s="191" t="s">
        <v>9</v>
      </c>
      <c r="M255" s="191" t="s">
        <v>10</v>
      </c>
      <c r="N255" s="191" t="s">
        <v>11</v>
      </c>
      <c r="O255" s="191" t="s">
        <v>12</v>
      </c>
      <c r="P255" s="192" t="s">
        <v>22</v>
      </c>
      <c r="Q255" s="193" t="s">
        <v>37</v>
      </c>
      <c r="R255" s="45"/>
      <c r="S255" s="56"/>
      <c r="T255" s="64"/>
    </row>
    <row r="256" spans="1:20" ht="15" customHeight="1" x14ac:dyDescent="0.25">
      <c r="A256" s="3"/>
      <c r="B256" s="93" t="s">
        <v>184</v>
      </c>
      <c r="C256" s="195"/>
      <c r="D256" s="195"/>
      <c r="E256" s="195"/>
      <c r="F256" s="195"/>
      <c r="G256" s="195"/>
      <c r="H256" s="195"/>
      <c r="I256" s="195"/>
      <c r="J256" s="195"/>
      <c r="K256" s="195"/>
      <c r="L256" s="195"/>
      <c r="M256" s="195"/>
      <c r="N256" s="195"/>
      <c r="O256" s="196">
        <f t="shared" si="5"/>
        <v>0</v>
      </c>
      <c r="P256" s="201"/>
      <c r="Q256" s="198"/>
      <c r="R256" s="45"/>
      <c r="S256" s="56"/>
      <c r="T256" s="64"/>
    </row>
    <row r="257" spans="1:20" ht="15" customHeight="1" x14ac:dyDescent="0.25">
      <c r="A257" s="3"/>
      <c r="B257" s="93" t="s">
        <v>184</v>
      </c>
      <c r="C257" s="195"/>
      <c r="D257" s="195"/>
      <c r="E257" s="195"/>
      <c r="F257" s="195"/>
      <c r="G257" s="195"/>
      <c r="H257" s="195"/>
      <c r="I257" s="195"/>
      <c r="J257" s="195"/>
      <c r="K257" s="195"/>
      <c r="L257" s="195"/>
      <c r="M257" s="195"/>
      <c r="N257" s="195"/>
      <c r="O257" s="196">
        <f t="shared" si="5"/>
        <v>0</v>
      </c>
      <c r="P257" s="201"/>
      <c r="Q257" s="198"/>
      <c r="R257" s="45"/>
      <c r="S257" s="56"/>
      <c r="T257" s="64"/>
    </row>
    <row r="258" spans="1:20" ht="15" customHeight="1" x14ac:dyDescent="0.25">
      <c r="A258" s="3"/>
      <c r="B258" s="93" t="s">
        <v>184</v>
      </c>
      <c r="C258" s="195"/>
      <c r="D258" s="195"/>
      <c r="E258" s="195"/>
      <c r="F258" s="195"/>
      <c r="G258" s="195"/>
      <c r="H258" s="195"/>
      <c r="I258" s="195"/>
      <c r="J258" s="195"/>
      <c r="K258" s="195"/>
      <c r="L258" s="195"/>
      <c r="M258" s="195"/>
      <c r="N258" s="195"/>
      <c r="O258" s="196">
        <f t="shared" si="5"/>
        <v>0</v>
      </c>
      <c r="P258" s="201"/>
      <c r="Q258" s="198"/>
      <c r="R258" s="45"/>
      <c r="S258" s="56"/>
      <c r="T258" s="64"/>
    </row>
    <row r="259" spans="1:20" ht="15" customHeight="1" x14ac:dyDescent="0.25">
      <c r="A259" s="3"/>
      <c r="B259" s="93" t="s">
        <v>184</v>
      </c>
      <c r="C259" s="195"/>
      <c r="D259" s="195"/>
      <c r="E259" s="195"/>
      <c r="F259" s="195"/>
      <c r="G259" s="195"/>
      <c r="H259" s="195"/>
      <c r="I259" s="195"/>
      <c r="J259" s="195"/>
      <c r="K259" s="195"/>
      <c r="L259" s="195"/>
      <c r="M259" s="195"/>
      <c r="N259" s="195"/>
      <c r="O259" s="196">
        <f t="shared" si="5"/>
        <v>0</v>
      </c>
      <c r="P259" s="201"/>
      <c r="Q259" s="198"/>
      <c r="R259" s="45"/>
      <c r="S259" s="56"/>
      <c r="T259" s="64"/>
    </row>
    <row r="260" spans="1:20" ht="15" customHeight="1" x14ac:dyDescent="0.25">
      <c r="A260" s="3"/>
      <c r="B260" s="93" t="s">
        <v>184</v>
      </c>
      <c r="C260" s="195"/>
      <c r="D260" s="195"/>
      <c r="E260" s="195"/>
      <c r="F260" s="195"/>
      <c r="G260" s="195"/>
      <c r="H260" s="195"/>
      <c r="I260" s="195"/>
      <c r="J260" s="195"/>
      <c r="K260" s="195"/>
      <c r="L260" s="195"/>
      <c r="M260" s="195"/>
      <c r="N260" s="195"/>
      <c r="O260" s="196">
        <f t="shared" si="5"/>
        <v>0</v>
      </c>
      <c r="P260" s="201"/>
      <c r="Q260" s="198"/>
      <c r="R260" s="45"/>
      <c r="S260" s="56"/>
      <c r="T260" s="64"/>
    </row>
    <row r="261" spans="1:20" ht="15" customHeight="1" x14ac:dyDescent="0.25">
      <c r="A261" s="3"/>
      <c r="B261" s="93" t="s">
        <v>184</v>
      </c>
      <c r="C261" s="195"/>
      <c r="D261" s="195"/>
      <c r="E261" s="195"/>
      <c r="F261" s="195"/>
      <c r="G261" s="195"/>
      <c r="H261" s="195"/>
      <c r="I261" s="195"/>
      <c r="J261" s="195"/>
      <c r="K261" s="195"/>
      <c r="L261" s="195"/>
      <c r="M261" s="195"/>
      <c r="N261" s="195"/>
      <c r="O261" s="196">
        <f t="shared" si="5"/>
        <v>0</v>
      </c>
      <c r="P261" s="201"/>
      <c r="Q261" s="198"/>
      <c r="R261" s="45"/>
      <c r="S261" s="56"/>
      <c r="T261" s="64"/>
    </row>
    <row r="262" spans="1:20" ht="15" customHeight="1" x14ac:dyDescent="0.25">
      <c r="A262" s="3"/>
      <c r="B262" s="93" t="s">
        <v>184</v>
      </c>
      <c r="C262" s="195"/>
      <c r="D262" s="195"/>
      <c r="E262" s="195"/>
      <c r="F262" s="195"/>
      <c r="G262" s="195"/>
      <c r="H262" s="195"/>
      <c r="I262" s="195"/>
      <c r="J262" s="195"/>
      <c r="K262" s="195"/>
      <c r="L262" s="195"/>
      <c r="M262" s="195"/>
      <c r="N262" s="195"/>
      <c r="O262" s="196">
        <f t="shared" si="5"/>
        <v>0</v>
      </c>
      <c r="P262" s="201"/>
      <c r="Q262" s="198"/>
      <c r="R262" s="45"/>
      <c r="S262" s="56"/>
      <c r="T262" s="64"/>
    </row>
    <row r="263" spans="1:20" ht="15" customHeight="1" x14ac:dyDescent="0.25">
      <c r="A263" s="3"/>
      <c r="B263" s="93" t="s">
        <v>184</v>
      </c>
      <c r="C263" s="195"/>
      <c r="D263" s="195"/>
      <c r="E263" s="195"/>
      <c r="F263" s="195"/>
      <c r="G263" s="195"/>
      <c r="H263" s="195"/>
      <c r="I263" s="195"/>
      <c r="J263" s="195"/>
      <c r="K263" s="195"/>
      <c r="L263" s="195"/>
      <c r="M263" s="195"/>
      <c r="N263" s="195"/>
      <c r="O263" s="196">
        <f t="shared" si="5"/>
        <v>0</v>
      </c>
      <c r="P263" s="201"/>
      <c r="Q263" s="198"/>
      <c r="R263" s="45"/>
      <c r="S263" s="56"/>
      <c r="T263" s="64"/>
    </row>
    <row r="264" spans="1:20" ht="15" customHeight="1" x14ac:dyDescent="0.25">
      <c r="A264" s="3"/>
      <c r="B264" s="93" t="s">
        <v>184</v>
      </c>
      <c r="C264" s="195"/>
      <c r="D264" s="195"/>
      <c r="E264" s="195"/>
      <c r="F264" s="195"/>
      <c r="G264" s="195"/>
      <c r="H264" s="195"/>
      <c r="I264" s="195"/>
      <c r="J264" s="195"/>
      <c r="K264" s="195"/>
      <c r="L264" s="195"/>
      <c r="M264" s="195"/>
      <c r="N264" s="195"/>
      <c r="O264" s="196">
        <f t="shared" si="5"/>
        <v>0</v>
      </c>
      <c r="P264" s="201"/>
      <c r="Q264" s="198"/>
      <c r="R264" s="45"/>
      <c r="S264" s="56"/>
      <c r="T264" s="64"/>
    </row>
    <row r="265" spans="1:20" ht="15" customHeight="1" x14ac:dyDescent="0.25">
      <c r="A265" s="3"/>
      <c r="B265" s="93" t="s">
        <v>184</v>
      </c>
      <c r="C265" s="195"/>
      <c r="D265" s="195"/>
      <c r="E265" s="195"/>
      <c r="F265" s="195"/>
      <c r="G265" s="195"/>
      <c r="H265" s="195"/>
      <c r="I265" s="195"/>
      <c r="J265" s="195"/>
      <c r="K265" s="195"/>
      <c r="L265" s="195"/>
      <c r="M265" s="195"/>
      <c r="N265" s="195"/>
      <c r="O265" s="196">
        <f t="shared" si="5"/>
        <v>0</v>
      </c>
      <c r="P265" s="201"/>
      <c r="Q265" s="198"/>
      <c r="R265" s="45"/>
      <c r="S265" s="56"/>
      <c r="T265" s="64"/>
    </row>
    <row r="266" spans="1:20" ht="15" customHeight="1" x14ac:dyDescent="0.25">
      <c r="A266" s="3"/>
      <c r="B266" s="93" t="s">
        <v>184</v>
      </c>
      <c r="C266" s="195"/>
      <c r="D266" s="195"/>
      <c r="E266" s="195"/>
      <c r="F266" s="195"/>
      <c r="G266" s="195"/>
      <c r="H266" s="195"/>
      <c r="I266" s="195"/>
      <c r="J266" s="195"/>
      <c r="K266" s="195"/>
      <c r="L266" s="195"/>
      <c r="M266" s="195"/>
      <c r="N266" s="195"/>
      <c r="O266" s="196">
        <f t="shared" si="5"/>
        <v>0</v>
      </c>
      <c r="P266" s="201"/>
      <c r="Q266" s="198"/>
      <c r="R266" s="45"/>
      <c r="S266" s="56"/>
      <c r="T266" s="64"/>
    </row>
    <row r="267" spans="1:20" ht="15" customHeight="1" x14ac:dyDescent="0.25">
      <c r="A267" s="3"/>
      <c r="B267" s="93" t="s">
        <v>184</v>
      </c>
      <c r="C267" s="199" t="s">
        <v>37</v>
      </c>
      <c r="D267" s="195"/>
      <c r="E267" s="195"/>
      <c r="F267" s="195"/>
      <c r="G267" s="195"/>
      <c r="H267" s="195"/>
      <c r="I267" s="195"/>
      <c r="J267" s="195"/>
      <c r="K267" s="195"/>
      <c r="L267" s="195"/>
      <c r="M267" s="195"/>
      <c r="N267" s="195"/>
      <c r="O267" s="196">
        <f t="shared" si="5"/>
        <v>0</v>
      </c>
      <c r="P267" s="201"/>
      <c r="Q267" s="198"/>
      <c r="R267" s="45"/>
      <c r="S267" s="56"/>
      <c r="T267" s="64"/>
    </row>
    <row r="268" spans="1:20" ht="15" customHeight="1" x14ac:dyDescent="0.25">
      <c r="A268" s="3"/>
      <c r="B268" s="93" t="s">
        <v>184</v>
      </c>
      <c r="C268" s="200"/>
      <c r="D268" s="195"/>
      <c r="E268" s="195"/>
      <c r="F268" s="195"/>
      <c r="G268" s="195"/>
      <c r="H268" s="195"/>
      <c r="I268" s="195"/>
      <c r="J268" s="195"/>
      <c r="K268" s="195"/>
      <c r="L268" s="195"/>
      <c r="M268" s="195"/>
      <c r="N268" s="195"/>
      <c r="O268" s="196">
        <f t="shared" ref="O268:O349" si="6">SUM(F268:N268)</f>
        <v>0</v>
      </c>
      <c r="P268" s="201"/>
      <c r="Q268" s="198"/>
      <c r="R268" s="45"/>
      <c r="S268" s="56"/>
      <c r="T268" s="64"/>
    </row>
    <row r="269" spans="1:20" ht="15" customHeight="1" x14ac:dyDescent="0.25">
      <c r="A269" s="3"/>
      <c r="B269" s="422" t="s">
        <v>183</v>
      </c>
      <c r="C269" s="422"/>
      <c r="D269" s="422"/>
      <c r="E269" s="422"/>
      <c r="F269" s="422"/>
      <c r="G269" s="422"/>
      <c r="H269" s="422"/>
      <c r="I269" s="422"/>
      <c r="J269" s="422"/>
      <c r="K269" s="422"/>
      <c r="L269" s="422"/>
      <c r="M269" s="422"/>
      <c r="N269" s="422"/>
      <c r="O269" s="422"/>
      <c r="P269" s="188">
        <f>SUM(O271:O292)</f>
        <v>0</v>
      </c>
      <c r="Q269" s="189">
        <f>SUM(Q271:Q292)</f>
        <v>0</v>
      </c>
      <c r="R269" s="45"/>
      <c r="S269" s="56"/>
      <c r="T269" s="64"/>
    </row>
    <row r="270" spans="1:20" ht="15" customHeight="1" x14ac:dyDescent="0.25">
      <c r="A270" s="3"/>
      <c r="B270" s="190" t="s">
        <v>0</v>
      </c>
      <c r="C270" s="191" t="s">
        <v>1</v>
      </c>
      <c r="D270" s="191" t="s">
        <v>2</v>
      </c>
      <c r="E270" s="191" t="s">
        <v>28</v>
      </c>
      <c r="F270" s="191" t="s">
        <v>3</v>
      </c>
      <c r="G270" s="191" t="s">
        <v>4</v>
      </c>
      <c r="H270" s="191" t="s">
        <v>5</v>
      </c>
      <c r="I270" s="191" t="s">
        <v>6</v>
      </c>
      <c r="J270" s="191" t="s">
        <v>7</v>
      </c>
      <c r="K270" s="191" t="s">
        <v>8</v>
      </c>
      <c r="L270" s="191" t="s">
        <v>9</v>
      </c>
      <c r="M270" s="191" t="s">
        <v>10</v>
      </c>
      <c r="N270" s="191" t="s">
        <v>11</v>
      </c>
      <c r="O270" s="191" t="s">
        <v>12</v>
      </c>
      <c r="P270" s="192" t="s">
        <v>22</v>
      </c>
      <c r="Q270" s="193" t="s">
        <v>37</v>
      </c>
      <c r="R270" s="45"/>
      <c r="S270" s="56"/>
      <c r="T270" s="64"/>
    </row>
    <row r="271" spans="1:20" ht="15" customHeight="1" x14ac:dyDescent="0.25">
      <c r="A271" s="3"/>
      <c r="B271" s="24" t="s">
        <v>183</v>
      </c>
      <c r="C271" s="195"/>
      <c r="D271" s="195"/>
      <c r="E271" s="195"/>
      <c r="F271" s="195"/>
      <c r="G271" s="195"/>
      <c r="H271" s="195"/>
      <c r="I271" s="195"/>
      <c r="J271" s="195"/>
      <c r="K271" s="195"/>
      <c r="L271" s="195"/>
      <c r="M271" s="195"/>
      <c r="N271" s="195"/>
      <c r="O271" s="196">
        <f t="shared" si="6"/>
        <v>0</v>
      </c>
      <c r="P271" s="201"/>
      <c r="Q271" s="198"/>
      <c r="R271" s="45"/>
      <c r="S271" s="56"/>
      <c r="T271" s="64"/>
    </row>
    <row r="272" spans="1:20" ht="15" customHeight="1" x14ac:dyDescent="0.25">
      <c r="A272" s="3"/>
      <c r="B272" s="24" t="s">
        <v>183</v>
      </c>
      <c r="C272" s="195"/>
      <c r="D272" s="195"/>
      <c r="E272" s="195"/>
      <c r="F272" s="195"/>
      <c r="G272" s="195"/>
      <c r="H272" s="195"/>
      <c r="I272" s="195"/>
      <c r="J272" s="195"/>
      <c r="K272" s="195"/>
      <c r="L272" s="195"/>
      <c r="M272" s="195"/>
      <c r="N272" s="195"/>
      <c r="O272" s="196">
        <f t="shared" si="6"/>
        <v>0</v>
      </c>
      <c r="P272" s="201"/>
      <c r="Q272" s="198"/>
      <c r="R272" s="45"/>
      <c r="S272" s="56"/>
      <c r="T272" s="64"/>
    </row>
    <row r="273" spans="1:20" ht="15" customHeight="1" x14ac:dyDescent="0.25">
      <c r="A273" s="3"/>
      <c r="B273" s="24" t="s">
        <v>183</v>
      </c>
      <c r="C273" s="195"/>
      <c r="D273" s="195"/>
      <c r="E273" s="195"/>
      <c r="F273" s="195"/>
      <c r="G273" s="195"/>
      <c r="H273" s="195"/>
      <c r="I273" s="195"/>
      <c r="J273" s="195"/>
      <c r="K273" s="195"/>
      <c r="L273" s="195"/>
      <c r="M273" s="195"/>
      <c r="N273" s="195"/>
      <c r="O273" s="196">
        <f t="shared" si="6"/>
        <v>0</v>
      </c>
      <c r="P273" s="201"/>
      <c r="Q273" s="198"/>
      <c r="R273" s="45"/>
      <c r="S273" s="56"/>
      <c r="T273" s="64"/>
    </row>
    <row r="274" spans="1:20" ht="15" customHeight="1" x14ac:dyDescent="0.25">
      <c r="A274" s="3"/>
      <c r="B274" s="24" t="s">
        <v>183</v>
      </c>
      <c r="C274" s="195"/>
      <c r="D274" s="195"/>
      <c r="E274" s="195"/>
      <c r="F274" s="195"/>
      <c r="G274" s="195"/>
      <c r="H274" s="195"/>
      <c r="I274" s="195"/>
      <c r="J274" s="195"/>
      <c r="K274" s="195"/>
      <c r="L274" s="195"/>
      <c r="M274" s="195"/>
      <c r="N274" s="195"/>
      <c r="O274" s="196">
        <f t="shared" si="6"/>
        <v>0</v>
      </c>
      <c r="P274" s="201"/>
      <c r="Q274" s="198"/>
      <c r="R274" s="45"/>
      <c r="S274" s="56"/>
      <c r="T274" s="64"/>
    </row>
    <row r="275" spans="1:20" ht="15" customHeight="1" x14ac:dyDescent="0.25">
      <c r="A275" s="3"/>
      <c r="B275" s="24" t="s">
        <v>183</v>
      </c>
      <c r="C275" s="195"/>
      <c r="D275" s="195"/>
      <c r="E275" s="195"/>
      <c r="F275" s="195"/>
      <c r="G275" s="195"/>
      <c r="H275" s="195"/>
      <c r="I275" s="195"/>
      <c r="J275" s="195"/>
      <c r="K275" s="195"/>
      <c r="L275" s="195"/>
      <c r="M275" s="195"/>
      <c r="N275" s="195"/>
      <c r="O275" s="196">
        <f t="shared" si="6"/>
        <v>0</v>
      </c>
      <c r="P275" s="201"/>
      <c r="Q275" s="198"/>
      <c r="R275" s="45"/>
      <c r="S275" s="56"/>
      <c r="T275" s="64"/>
    </row>
    <row r="276" spans="1:20" ht="15" customHeight="1" x14ac:dyDescent="0.25">
      <c r="A276" s="3"/>
      <c r="B276" s="24" t="s">
        <v>183</v>
      </c>
      <c r="C276" s="195"/>
      <c r="D276" s="195"/>
      <c r="E276" s="195"/>
      <c r="F276" s="195"/>
      <c r="G276" s="195"/>
      <c r="H276" s="195"/>
      <c r="I276" s="195"/>
      <c r="J276" s="195"/>
      <c r="K276" s="195"/>
      <c r="L276" s="195"/>
      <c r="M276" s="195"/>
      <c r="N276" s="195"/>
      <c r="O276" s="196">
        <f t="shared" si="6"/>
        <v>0</v>
      </c>
      <c r="P276" s="201"/>
      <c r="Q276" s="198"/>
      <c r="R276" s="45"/>
      <c r="S276" s="56"/>
      <c r="T276" s="64"/>
    </row>
    <row r="277" spans="1:20" ht="15" customHeight="1" x14ac:dyDescent="0.25">
      <c r="A277" s="3"/>
      <c r="B277" s="24" t="s">
        <v>183</v>
      </c>
      <c r="C277" s="195"/>
      <c r="D277" s="195"/>
      <c r="E277" s="195"/>
      <c r="F277" s="195"/>
      <c r="G277" s="195"/>
      <c r="H277" s="195"/>
      <c r="I277" s="195"/>
      <c r="J277" s="195"/>
      <c r="K277" s="195"/>
      <c r="L277" s="195"/>
      <c r="M277" s="195"/>
      <c r="N277" s="195"/>
      <c r="O277" s="196">
        <f t="shared" si="6"/>
        <v>0</v>
      </c>
      <c r="P277" s="201"/>
      <c r="Q277" s="198"/>
      <c r="R277" s="45"/>
      <c r="S277" s="56"/>
      <c r="T277" s="64"/>
    </row>
    <row r="278" spans="1:20" ht="15" customHeight="1" x14ac:dyDescent="0.25">
      <c r="A278" s="3"/>
      <c r="B278" s="24" t="s">
        <v>183</v>
      </c>
      <c r="C278" s="195"/>
      <c r="D278" s="195"/>
      <c r="E278" s="195"/>
      <c r="F278" s="195"/>
      <c r="G278" s="195"/>
      <c r="H278" s="195"/>
      <c r="I278" s="195"/>
      <c r="J278" s="195"/>
      <c r="K278" s="195"/>
      <c r="L278" s="195"/>
      <c r="M278" s="195"/>
      <c r="N278" s="195"/>
      <c r="O278" s="196">
        <f t="shared" si="6"/>
        <v>0</v>
      </c>
      <c r="P278" s="201"/>
      <c r="Q278" s="198"/>
      <c r="R278" s="45"/>
      <c r="S278" s="56"/>
      <c r="T278" s="64"/>
    </row>
    <row r="279" spans="1:20" ht="15" customHeight="1" x14ac:dyDescent="0.25">
      <c r="A279" s="3"/>
      <c r="B279" s="24" t="s">
        <v>183</v>
      </c>
      <c r="C279" s="195"/>
      <c r="D279" s="195"/>
      <c r="E279" s="195"/>
      <c r="F279" s="195"/>
      <c r="G279" s="195"/>
      <c r="H279" s="195"/>
      <c r="I279" s="195"/>
      <c r="J279" s="195"/>
      <c r="K279" s="195"/>
      <c r="L279" s="195"/>
      <c r="M279" s="195"/>
      <c r="N279" s="195"/>
      <c r="O279" s="196">
        <f t="shared" si="6"/>
        <v>0</v>
      </c>
      <c r="P279" s="201"/>
      <c r="Q279" s="198"/>
      <c r="R279" s="45"/>
      <c r="S279" s="56"/>
      <c r="T279" s="64"/>
    </row>
    <row r="280" spans="1:20" ht="15" customHeight="1" x14ac:dyDescent="0.25">
      <c r="A280" s="3"/>
      <c r="B280" s="24" t="s">
        <v>183</v>
      </c>
      <c r="C280" s="195"/>
      <c r="D280" s="195"/>
      <c r="E280" s="195"/>
      <c r="F280" s="195"/>
      <c r="G280" s="195"/>
      <c r="H280" s="195"/>
      <c r="I280" s="195"/>
      <c r="J280" s="195"/>
      <c r="K280" s="195"/>
      <c r="L280" s="195"/>
      <c r="M280" s="195"/>
      <c r="N280" s="195"/>
      <c r="O280" s="196">
        <f t="shared" si="6"/>
        <v>0</v>
      </c>
      <c r="P280" s="201"/>
      <c r="Q280" s="198"/>
      <c r="R280" s="45"/>
      <c r="S280" s="56"/>
      <c r="T280" s="64"/>
    </row>
    <row r="281" spans="1:20" ht="15" customHeight="1" x14ac:dyDescent="0.25">
      <c r="A281" s="3"/>
      <c r="B281" s="24" t="s">
        <v>183</v>
      </c>
      <c r="C281" s="195"/>
      <c r="D281" s="195"/>
      <c r="E281" s="195"/>
      <c r="F281" s="195"/>
      <c r="G281" s="195"/>
      <c r="H281" s="195"/>
      <c r="I281" s="195"/>
      <c r="J281" s="195"/>
      <c r="K281" s="195"/>
      <c r="L281" s="195"/>
      <c r="M281" s="195"/>
      <c r="N281" s="195"/>
      <c r="O281" s="196">
        <f t="shared" si="6"/>
        <v>0</v>
      </c>
      <c r="P281" s="201"/>
      <c r="Q281" s="198"/>
      <c r="R281" s="45"/>
      <c r="S281" s="56"/>
      <c r="T281" s="64"/>
    </row>
    <row r="282" spans="1:20" ht="15" customHeight="1" x14ac:dyDescent="0.25">
      <c r="A282" s="3"/>
      <c r="B282" s="24" t="s">
        <v>183</v>
      </c>
      <c r="C282" s="195"/>
      <c r="D282" s="195"/>
      <c r="E282" s="195"/>
      <c r="F282" s="195"/>
      <c r="G282" s="195"/>
      <c r="H282" s="195"/>
      <c r="I282" s="195"/>
      <c r="J282" s="195"/>
      <c r="K282" s="195"/>
      <c r="L282" s="195"/>
      <c r="M282" s="195"/>
      <c r="N282" s="195"/>
      <c r="O282" s="196">
        <f t="shared" si="6"/>
        <v>0</v>
      </c>
      <c r="P282" s="201"/>
      <c r="Q282" s="198"/>
      <c r="R282" s="45"/>
      <c r="S282" s="56"/>
      <c r="T282" s="64"/>
    </row>
    <row r="283" spans="1:20" ht="15" customHeight="1" x14ac:dyDescent="0.25">
      <c r="A283" s="3"/>
      <c r="B283" s="24" t="s">
        <v>183</v>
      </c>
      <c r="C283" s="195"/>
      <c r="D283" s="195"/>
      <c r="E283" s="195"/>
      <c r="F283" s="195"/>
      <c r="G283" s="195"/>
      <c r="H283" s="195"/>
      <c r="I283" s="195"/>
      <c r="J283" s="195"/>
      <c r="K283" s="195"/>
      <c r="L283" s="195"/>
      <c r="M283" s="195"/>
      <c r="N283" s="195"/>
      <c r="O283" s="196">
        <f t="shared" si="6"/>
        <v>0</v>
      </c>
      <c r="P283" s="201"/>
      <c r="Q283" s="198"/>
      <c r="R283" s="45"/>
      <c r="S283" s="56"/>
      <c r="T283" s="64"/>
    </row>
    <row r="284" spans="1:20" ht="15" customHeight="1" x14ac:dyDescent="0.25">
      <c r="A284" s="3"/>
      <c r="B284" s="24" t="s">
        <v>183</v>
      </c>
      <c r="C284" s="195"/>
      <c r="D284" s="195"/>
      <c r="E284" s="195"/>
      <c r="F284" s="195"/>
      <c r="G284" s="195"/>
      <c r="H284" s="195"/>
      <c r="I284" s="195"/>
      <c r="J284" s="195"/>
      <c r="K284" s="195"/>
      <c r="L284" s="195"/>
      <c r="M284" s="195"/>
      <c r="N284" s="195"/>
      <c r="O284" s="196">
        <f t="shared" si="6"/>
        <v>0</v>
      </c>
      <c r="P284" s="201"/>
      <c r="Q284" s="198"/>
      <c r="R284" s="45"/>
      <c r="S284" s="56"/>
      <c r="T284" s="64"/>
    </row>
    <row r="285" spans="1:20" ht="15" customHeight="1" x14ac:dyDescent="0.25">
      <c r="A285" s="3"/>
      <c r="B285" s="24" t="s">
        <v>183</v>
      </c>
      <c r="C285" s="195"/>
      <c r="D285" s="195"/>
      <c r="E285" s="195"/>
      <c r="F285" s="195"/>
      <c r="G285" s="195"/>
      <c r="H285" s="195"/>
      <c r="I285" s="195"/>
      <c r="J285" s="195"/>
      <c r="K285" s="195"/>
      <c r="L285" s="195"/>
      <c r="M285" s="195"/>
      <c r="N285" s="195"/>
      <c r="O285" s="196">
        <f t="shared" si="6"/>
        <v>0</v>
      </c>
      <c r="P285" s="201"/>
      <c r="Q285" s="198"/>
      <c r="R285" s="45"/>
      <c r="S285" s="56"/>
      <c r="T285" s="64"/>
    </row>
    <row r="286" spans="1:20" ht="15" customHeight="1" x14ac:dyDescent="0.25">
      <c r="A286" s="3"/>
      <c r="B286" s="24" t="s">
        <v>183</v>
      </c>
      <c r="C286" s="195"/>
      <c r="D286" s="195"/>
      <c r="E286" s="195"/>
      <c r="F286" s="195"/>
      <c r="G286" s="195"/>
      <c r="H286" s="195"/>
      <c r="I286" s="195"/>
      <c r="J286" s="195"/>
      <c r="K286" s="195"/>
      <c r="L286" s="195"/>
      <c r="M286" s="195"/>
      <c r="N286" s="195"/>
      <c r="O286" s="196">
        <f t="shared" si="6"/>
        <v>0</v>
      </c>
      <c r="P286" s="201"/>
      <c r="Q286" s="198"/>
      <c r="R286" s="45"/>
      <c r="S286" s="56"/>
      <c r="T286" s="64"/>
    </row>
    <row r="287" spans="1:20" ht="15" customHeight="1" x14ac:dyDescent="0.25">
      <c r="A287" s="3"/>
      <c r="B287" s="24" t="s">
        <v>183</v>
      </c>
      <c r="C287" s="195"/>
      <c r="D287" s="195"/>
      <c r="E287" s="195"/>
      <c r="F287" s="195"/>
      <c r="G287" s="195"/>
      <c r="H287" s="195"/>
      <c r="I287" s="195"/>
      <c r="J287" s="195"/>
      <c r="K287" s="195"/>
      <c r="L287" s="195"/>
      <c r="M287" s="195"/>
      <c r="N287" s="195"/>
      <c r="O287" s="196">
        <f t="shared" si="6"/>
        <v>0</v>
      </c>
      <c r="P287" s="201"/>
      <c r="Q287" s="198"/>
      <c r="R287" s="45"/>
      <c r="S287" s="56"/>
      <c r="T287" s="64"/>
    </row>
    <row r="288" spans="1:20" ht="15" customHeight="1" x14ac:dyDescent="0.25">
      <c r="A288" s="3"/>
      <c r="B288" s="24" t="s">
        <v>183</v>
      </c>
      <c r="C288" s="202"/>
      <c r="D288" s="202"/>
      <c r="E288" s="195"/>
      <c r="F288" s="195"/>
      <c r="G288" s="195"/>
      <c r="H288" s="195"/>
      <c r="I288" s="195"/>
      <c r="J288" s="195"/>
      <c r="K288" s="195"/>
      <c r="L288" s="195"/>
      <c r="M288" s="195"/>
      <c r="N288" s="195"/>
      <c r="O288" s="196">
        <f t="shared" si="6"/>
        <v>0</v>
      </c>
      <c r="P288" s="201"/>
      <c r="Q288" s="198"/>
      <c r="R288" s="45"/>
      <c r="S288" s="56"/>
      <c r="T288" s="64"/>
    </row>
    <row r="289" spans="1:20" ht="15" customHeight="1" x14ac:dyDescent="0.25">
      <c r="A289" s="3"/>
      <c r="B289" s="24" t="s">
        <v>183</v>
      </c>
      <c r="C289" s="202"/>
      <c r="D289" s="202"/>
      <c r="E289" s="195"/>
      <c r="F289" s="195"/>
      <c r="G289" s="195"/>
      <c r="H289" s="195"/>
      <c r="I289" s="195"/>
      <c r="J289" s="195"/>
      <c r="K289" s="195"/>
      <c r="L289" s="195"/>
      <c r="M289" s="195"/>
      <c r="N289" s="195"/>
      <c r="O289" s="196">
        <f t="shared" si="6"/>
        <v>0</v>
      </c>
      <c r="P289" s="201"/>
      <c r="Q289" s="198"/>
      <c r="R289" s="45"/>
      <c r="S289" s="56"/>
      <c r="T289" s="64"/>
    </row>
    <row r="290" spans="1:20" ht="15" customHeight="1" x14ac:dyDescent="0.25">
      <c r="A290" s="3"/>
      <c r="B290" s="24" t="s">
        <v>183</v>
      </c>
      <c r="C290" s="202"/>
      <c r="D290" s="202"/>
      <c r="E290" s="195"/>
      <c r="F290" s="195"/>
      <c r="G290" s="195"/>
      <c r="H290" s="195"/>
      <c r="I290" s="195"/>
      <c r="J290" s="195"/>
      <c r="K290" s="195"/>
      <c r="L290" s="195"/>
      <c r="M290" s="195"/>
      <c r="N290" s="195"/>
      <c r="O290" s="196">
        <f t="shared" si="6"/>
        <v>0</v>
      </c>
      <c r="P290" s="201"/>
      <c r="Q290" s="198"/>
      <c r="R290" s="45"/>
      <c r="S290" s="56"/>
      <c r="T290" s="64"/>
    </row>
    <row r="291" spans="1:20" ht="15" customHeight="1" x14ac:dyDescent="0.25">
      <c r="A291" s="3"/>
      <c r="B291" s="24" t="s">
        <v>183</v>
      </c>
      <c r="C291" s="199" t="s">
        <v>37</v>
      </c>
      <c r="D291" s="202"/>
      <c r="E291" s="195"/>
      <c r="F291" s="195"/>
      <c r="G291" s="195"/>
      <c r="H291" s="195"/>
      <c r="I291" s="195"/>
      <c r="J291" s="195"/>
      <c r="K291" s="195"/>
      <c r="L291" s="195"/>
      <c r="M291" s="195"/>
      <c r="N291" s="195"/>
      <c r="O291" s="196">
        <f t="shared" si="6"/>
        <v>0</v>
      </c>
      <c r="P291" s="201"/>
      <c r="Q291" s="198"/>
      <c r="R291" s="45"/>
      <c r="S291" s="56"/>
      <c r="T291" s="64"/>
    </row>
    <row r="292" spans="1:20" ht="15" customHeight="1" x14ac:dyDescent="0.25">
      <c r="A292" s="3"/>
      <c r="B292" s="24" t="s">
        <v>183</v>
      </c>
      <c r="C292" s="200"/>
      <c r="D292" s="195"/>
      <c r="E292" s="195"/>
      <c r="F292" s="195"/>
      <c r="G292" s="195"/>
      <c r="H292" s="195"/>
      <c r="I292" s="195"/>
      <c r="J292" s="195"/>
      <c r="K292" s="195"/>
      <c r="L292" s="195"/>
      <c r="M292" s="195"/>
      <c r="N292" s="195"/>
      <c r="O292" s="196">
        <f t="shared" si="6"/>
        <v>0</v>
      </c>
      <c r="P292" s="201"/>
      <c r="Q292" s="198"/>
      <c r="R292" s="45"/>
      <c r="S292" s="56"/>
      <c r="T292" s="64"/>
    </row>
    <row r="293" spans="1:20" ht="15" customHeight="1" x14ac:dyDescent="0.25">
      <c r="A293" s="3"/>
      <c r="B293" s="422" t="s">
        <v>182</v>
      </c>
      <c r="C293" s="422"/>
      <c r="D293" s="422"/>
      <c r="E293" s="422"/>
      <c r="F293" s="422"/>
      <c r="G293" s="422"/>
      <c r="H293" s="422"/>
      <c r="I293" s="422"/>
      <c r="J293" s="422"/>
      <c r="K293" s="422"/>
      <c r="L293" s="422"/>
      <c r="M293" s="422"/>
      <c r="N293" s="422"/>
      <c r="O293" s="422"/>
      <c r="P293" s="188">
        <f>SUM(O295:O304)</f>
        <v>0</v>
      </c>
      <c r="Q293" s="189">
        <f>SUM(Q295:Q304)</f>
        <v>0</v>
      </c>
      <c r="R293" s="45"/>
      <c r="S293" s="56"/>
      <c r="T293" s="64"/>
    </row>
    <row r="294" spans="1:20" ht="15" customHeight="1" x14ac:dyDescent="0.25">
      <c r="A294" s="3"/>
      <c r="B294" s="190" t="s">
        <v>0</v>
      </c>
      <c r="C294" s="191" t="s">
        <v>1</v>
      </c>
      <c r="D294" s="191" t="s">
        <v>2</v>
      </c>
      <c r="E294" s="191" t="s">
        <v>28</v>
      </c>
      <c r="F294" s="191" t="s">
        <v>3</v>
      </c>
      <c r="G294" s="191" t="s">
        <v>4</v>
      </c>
      <c r="H294" s="191" t="s">
        <v>5</v>
      </c>
      <c r="I294" s="191" t="s">
        <v>6</v>
      </c>
      <c r="J294" s="191" t="s">
        <v>7</v>
      </c>
      <c r="K294" s="191" t="s">
        <v>8</v>
      </c>
      <c r="L294" s="191" t="s">
        <v>9</v>
      </c>
      <c r="M294" s="191" t="s">
        <v>10</v>
      </c>
      <c r="N294" s="191" t="s">
        <v>11</v>
      </c>
      <c r="O294" s="191" t="s">
        <v>12</v>
      </c>
      <c r="P294" s="192" t="s">
        <v>22</v>
      </c>
      <c r="Q294" s="193" t="s">
        <v>37</v>
      </c>
      <c r="R294" s="45"/>
      <c r="S294" s="56"/>
      <c r="T294" s="64"/>
    </row>
    <row r="295" spans="1:20" ht="15" customHeight="1" x14ac:dyDescent="0.25">
      <c r="A295" s="3"/>
      <c r="B295" s="24" t="s">
        <v>182</v>
      </c>
      <c r="C295" s="195"/>
      <c r="D295" s="195"/>
      <c r="E295" s="195"/>
      <c r="F295" s="195"/>
      <c r="G295" s="195"/>
      <c r="H295" s="195"/>
      <c r="I295" s="195"/>
      <c r="J295" s="195"/>
      <c r="K295" s="195"/>
      <c r="L295" s="195"/>
      <c r="M295" s="195"/>
      <c r="N295" s="195"/>
      <c r="O295" s="196">
        <f t="shared" si="6"/>
        <v>0</v>
      </c>
      <c r="P295" s="201"/>
      <c r="Q295" s="198"/>
      <c r="R295" s="45"/>
      <c r="S295" s="56"/>
      <c r="T295" s="64"/>
    </row>
    <row r="296" spans="1:20" ht="15" customHeight="1" x14ac:dyDescent="0.25">
      <c r="A296" s="3"/>
      <c r="B296" s="24" t="s">
        <v>182</v>
      </c>
      <c r="C296" s="195"/>
      <c r="D296" s="195"/>
      <c r="E296" s="195"/>
      <c r="F296" s="195"/>
      <c r="G296" s="195"/>
      <c r="H296" s="195"/>
      <c r="I296" s="195"/>
      <c r="J296" s="195"/>
      <c r="K296" s="195"/>
      <c r="L296" s="195"/>
      <c r="M296" s="195"/>
      <c r="N296" s="195"/>
      <c r="O296" s="196">
        <f t="shared" si="6"/>
        <v>0</v>
      </c>
      <c r="P296" s="201"/>
      <c r="Q296" s="198"/>
      <c r="R296" s="45"/>
      <c r="S296" s="56"/>
      <c r="T296" s="64"/>
    </row>
    <row r="297" spans="1:20" ht="15" customHeight="1" x14ac:dyDescent="0.25">
      <c r="A297" s="3"/>
      <c r="B297" s="24" t="s">
        <v>182</v>
      </c>
      <c r="C297" s="195"/>
      <c r="D297" s="195"/>
      <c r="E297" s="195"/>
      <c r="F297" s="195"/>
      <c r="G297" s="195"/>
      <c r="H297" s="195"/>
      <c r="I297" s="195"/>
      <c r="J297" s="195"/>
      <c r="K297" s="195"/>
      <c r="L297" s="195"/>
      <c r="M297" s="195"/>
      <c r="N297" s="195"/>
      <c r="O297" s="196">
        <f t="shared" si="6"/>
        <v>0</v>
      </c>
      <c r="P297" s="201"/>
      <c r="Q297" s="198"/>
      <c r="R297" s="45"/>
      <c r="S297" s="56"/>
      <c r="T297" s="64"/>
    </row>
    <row r="298" spans="1:20" ht="15" customHeight="1" x14ac:dyDescent="0.25">
      <c r="A298" s="3"/>
      <c r="B298" s="24" t="s">
        <v>182</v>
      </c>
      <c r="C298" s="195"/>
      <c r="D298" s="195"/>
      <c r="E298" s="195"/>
      <c r="F298" s="195"/>
      <c r="G298" s="195"/>
      <c r="H298" s="195"/>
      <c r="I298" s="195"/>
      <c r="J298" s="195"/>
      <c r="K298" s="195"/>
      <c r="L298" s="195"/>
      <c r="M298" s="195"/>
      <c r="N298" s="195"/>
      <c r="O298" s="196">
        <f t="shared" si="6"/>
        <v>0</v>
      </c>
      <c r="P298" s="201"/>
      <c r="Q298" s="198"/>
      <c r="R298" s="45"/>
      <c r="S298" s="56"/>
      <c r="T298" s="64"/>
    </row>
    <row r="299" spans="1:20" ht="15" customHeight="1" x14ac:dyDescent="0.25">
      <c r="A299" s="3"/>
      <c r="B299" s="24" t="s">
        <v>182</v>
      </c>
      <c r="C299" s="195"/>
      <c r="D299" s="195"/>
      <c r="E299" s="195"/>
      <c r="F299" s="195"/>
      <c r="G299" s="195"/>
      <c r="H299" s="195"/>
      <c r="I299" s="195"/>
      <c r="J299" s="195"/>
      <c r="K299" s="195"/>
      <c r="L299" s="195"/>
      <c r="M299" s="195"/>
      <c r="N299" s="195"/>
      <c r="O299" s="196">
        <f t="shared" si="6"/>
        <v>0</v>
      </c>
      <c r="P299" s="201"/>
      <c r="Q299" s="198"/>
      <c r="R299" s="45"/>
      <c r="S299" s="56"/>
      <c r="T299" s="64"/>
    </row>
    <row r="300" spans="1:20" ht="15" customHeight="1" x14ac:dyDescent="0.25">
      <c r="A300" s="3"/>
      <c r="B300" s="24" t="s">
        <v>182</v>
      </c>
      <c r="C300" s="195"/>
      <c r="D300" s="195"/>
      <c r="E300" s="195"/>
      <c r="F300" s="195"/>
      <c r="G300" s="195"/>
      <c r="H300" s="195"/>
      <c r="I300" s="195"/>
      <c r="J300" s="195"/>
      <c r="K300" s="195"/>
      <c r="L300" s="195"/>
      <c r="M300" s="195"/>
      <c r="N300" s="195"/>
      <c r="O300" s="196">
        <f t="shared" si="6"/>
        <v>0</v>
      </c>
      <c r="P300" s="201"/>
      <c r="Q300" s="198"/>
      <c r="R300" s="45"/>
      <c r="S300" s="56"/>
      <c r="T300" s="64"/>
    </row>
    <row r="301" spans="1:20" ht="15" customHeight="1" x14ac:dyDescent="0.25">
      <c r="A301" s="3"/>
      <c r="B301" s="24" t="s">
        <v>182</v>
      </c>
      <c r="C301" s="195"/>
      <c r="D301" s="195"/>
      <c r="E301" s="195"/>
      <c r="F301" s="195"/>
      <c r="G301" s="195"/>
      <c r="H301" s="195"/>
      <c r="I301" s="195"/>
      <c r="J301" s="195"/>
      <c r="K301" s="195"/>
      <c r="L301" s="195"/>
      <c r="M301" s="195"/>
      <c r="N301" s="195"/>
      <c r="O301" s="196">
        <f t="shared" si="6"/>
        <v>0</v>
      </c>
      <c r="P301" s="201"/>
      <c r="Q301" s="198"/>
      <c r="R301" s="45"/>
      <c r="S301" s="56"/>
      <c r="T301" s="64"/>
    </row>
    <row r="302" spans="1:20" ht="15" customHeight="1" x14ac:dyDescent="0.25">
      <c r="A302" s="3"/>
      <c r="B302" s="24" t="s">
        <v>182</v>
      </c>
      <c r="C302" s="195"/>
      <c r="D302" s="195"/>
      <c r="E302" s="195"/>
      <c r="F302" s="195"/>
      <c r="G302" s="195"/>
      <c r="H302" s="195"/>
      <c r="I302" s="195"/>
      <c r="J302" s="195"/>
      <c r="K302" s="195"/>
      <c r="L302" s="195"/>
      <c r="M302" s="195"/>
      <c r="N302" s="195"/>
      <c r="O302" s="196">
        <f t="shared" si="6"/>
        <v>0</v>
      </c>
      <c r="P302" s="201"/>
      <c r="Q302" s="198"/>
      <c r="R302" s="45"/>
      <c r="S302" s="56"/>
      <c r="T302" s="64"/>
    </row>
    <row r="303" spans="1:20" ht="15" customHeight="1" x14ac:dyDescent="0.25">
      <c r="A303" s="3"/>
      <c r="B303" s="24" t="s">
        <v>182</v>
      </c>
      <c r="C303" s="199" t="s">
        <v>37</v>
      </c>
      <c r="D303" s="195"/>
      <c r="E303" s="195"/>
      <c r="F303" s="195"/>
      <c r="G303" s="195"/>
      <c r="H303" s="195"/>
      <c r="I303" s="195"/>
      <c r="J303" s="195"/>
      <c r="K303" s="195"/>
      <c r="L303" s="195"/>
      <c r="M303" s="195"/>
      <c r="N303" s="195"/>
      <c r="O303" s="196">
        <f t="shared" si="6"/>
        <v>0</v>
      </c>
      <c r="P303" s="201"/>
      <c r="Q303" s="198"/>
      <c r="R303" s="45"/>
      <c r="S303" s="56"/>
      <c r="T303" s="64"/>
    </row>
    <row r="304" spans="1:20" ht="15" customHeight="1" x14ac:dyDescent="0.25">
      <c r="A304" s="3"/>
      <c r="B304" s="24" t="s">
        <v>182</v>
      </c>
      <c r="C304" s="200"/>
      <c r="D304" s="195"/>
      <c r="E304" s="195"/>
      <c r="F304" s="195"/>
      <c r="G304" s="195"/>
      <c r="H304" s="195"/>
      <c r="I304" s="195"/>
      <c r="J304" s="195"/>
      <c r="K304" s="195"/>
      <c r="L304" s="195"/>
      <c r="M304" s="195"/>
      <c r="N304" s="195"/>
      <c r="O304" s="196">
        <f t="shared" si="6"/>
        <v>0</v>
      </c>
      <c r="P304" s="201"/>
      <c r="Q304" s="198"/>
      <c r="R304" s="45"/>
      <c r="S304" s="56"/>
      <c r="T304" s="64"/>
    </row>
    <row r="305" spans="1:20" ht="15" customHeight="1" x14ac:dyDescent="0.25">
      <c r="A305" s="3"/>
      <c r="B305" s="422" t="s">
        <v>181</v>
      </c>
      <c r="C305" s="422"/>
      <c r="D305" s="422"/>
      <c r="E305" s="422"/>
      <c r="F305" s="422"/>
      <c r="G305" s="422"/>
      <c r="H305" s="422"/>
      <c r="I305" s="422"/>
      <c r="J305" s="422"/>
      <c r="K305" s="422"/>
      <c r="L305" s="422"/>
      <c r="M305" s="422"/>
      <c r="N305" s="422"/>
      <c r="O305" s="422"/>
      <c r="P305" s="188">
        <f>SUM(O307:O326)</f>
        <v>0</v>
      </c>
      <c r="Q305" s="189">
        <f>SUM(Q307:Q326)</f>
        <v>0</v>
      </c>
      <c r="R305" s="45"/>
      <c r="S305" s="56"/>
      <c r="T305" s="64"/>
    </row>
    <row r="306" spans="1:20" ht="15" customHeight="1" x14ac:dyDescent="0.25">
      <c r="A306" s="3"/>
      <c r="B306" s="190" t="s">
        <v>0</v>
      </c>
      <c r="C306" s="191" t="s">
        <v>1</v>
      </c>
      <c r="D306" s="191" t="s">
        <v>2</v>
      </c>
      <c r="E306" s="191" t="s">
        <v>28</v>
      </c>
      <c r="F306" s="191" t="s">
        <v>3</v>
      </c>
      <c r="G306" s="191" t="s">
        <v>4</v>
      </c>
      <c r="H306" s="191" t="s">
        <v>5</v>
      </c>
      <c r="I306" s="191" t="s">
        <v>6</v>
      </c>
      <c r="J306" s="191" t="s">
        <v>7</v>
      </c>
      <c r="K306" s="191" t="s">
        <v>8</v>
      </c>
      <c r="L306" s="191" t="s">
        <v>9</v>
      </c>
      <c r="M306" s="191" t="s">
        <v>10</v>
      </c>
      <c r="N306" s="191" t="s">
        <v>11</v>
      </c>
      <c r="O306" s="191" t="s">
        <v>12</v>
      </c>
      <c r="P306" s="192" t="s">
        <v>22</v>
      </c>
      <c r="Q306" s="193" t="s">
        <v>37</v>
      </c>
      <c r="R306" s="45"/>
      <c r="S306" s="56"/>
      <c r="T306" s="64"/>
    </row>
    <row r="307" spans="1:20" ht="15" customHeight="1" x14ac:dyDescent="0.25">
      <c r="A307" s="3"/>
      <c r="B307" s="24" t="s">
        <v>181</v>
      </c>
      <c r="C307" s="195"/>
      <c r="D307" s="195"/>
      <c r="E307" s="195"/>
      <c r="F307" s="195"/>
      <c r="G307" s="195"/>
      <c r="H307" s="195"/>
      <c r="I307" s="195"/>
      <c r="J307" s="195"/>
      <c r="K307" s="195"/>
      <c r="L307" s="195"/>
      <c r="M307" s="195"/>
      <c r="N307" s="195"/>
      <c r="O307" s="196">
        <f t="shared" si="6"/>
        <v>0</v>
      </c>
      <c r="P307" s="201"/>
      <c r="Q307" s="198"/>
      <c r="R307" s="45"/>
      <c r="S307" s="56"/>
      <c r="T307" s="64"/>
    </row>
    <row r="308" spans="1:20" ht="15" customHeight="1" x14ac:dyDescent="0.25">
      <c r="A308" s="3"/>
      <c r="B308" s="24" t="s">
        <v>181</v>
      </c>
      <c r="C308" s="195"/>
      <c r="D308" s="195"/>
      <c r="E308" s="195"/>
      <c r="F308" s="195"/>
      <c r="G308" s="195"/>
      <c r="H308" s="195"/>
      <c r="I308" s="195"/>
      <c r="J308" s="195"/>
      <c r="K308" s="195"/>
      <c r="L308" s="195"/>
      <c r="M308" s="195"/>
      <c r="N308" s="195"/>
      <c r="O308" s="196">
        <f t="shared" si="6"/>
        <v>0</v>
      </c>
      <c r="P308" s="201"/>
      <c r="Q308" s="198"/>
      <c r="R308" s="45"/>
      <c r="S308" s="56"/>
      <c r="T308" s="64"/>
    </row>
    <row r="309" spans="1:20" ht="15" customHeight="1" x14ac:dyDescent="0.25">
      <c r="A309" s="3"/>
      <c r="B309" s="24" t="s">
        <v>181</v>
      </c>
      <c r="C309" s="195"/>
      <c r="D309" s="195"/>
      <c r="E309" s="195"/>
      <c r="F309" s="195"/>
      <c r="G309" s="195"/>
      <c r="H309" s="195"/>
      <c r="I309" s="195"/>
      <c r="J309" s="195"/>
      <c r="K309" s="195"/>
      <c r="L309" s="195"/>
      <c r="M309" s="195"/>
      <c r="N309" s="195"/>
      <c r="O309" s="196">
        <f t="shared" si="6"/>
        <v>0</v>
      </c>
      <c r="P309" s="201"/>
      <c r="Q309" s="198"/>
      <c r="R309" s="45"/>
      <c r="S309" s="56"/>
      <c r="T309" s="64"/>
    </row>
    <row r="310" spans="1:20" ht="15" customHeight="1" x14ac:dyDescent="0.25">
      <c r="A310" s="3"/>
      <c r="B310" s="24" t="s">
        <v>181</v>
      </c>
      <c r="C310" s="195"/>
      <c r="D310" s="195"/>
      <c r="E310" s="195"/>
      <c r="F310" s="195"/>
      <c r="G310" s="195"/>
      <c r="H310" s="195"/>
      <c r="I310" s="195"/>
      <c r="J310" s="195"/>
      <c r="K310" s="195"/>
      <c r="L310" s="195"/>
      <c r="M310" s="195"/>
      <c r="N310" s="195"/>
      <c r="O310" s="196">
        <f t="shared" si="6"/>
        <v>0</v>
      </c>
      <c r="P310" s="201"/>
      <c r="Q310" s="198"/>
      <c r="R310" s="45"/>
      <c r="S310" s="56"/>
      <c r="T310" s="64"/>
    </row>
    <row r="311" spans="1:20" ht="15" customHeight="1" x14ac:dyDescent="0.25">
      <c r="A311" s="3"/>
      <c r="B311" s="24" t="s">
        <v>181</v>
      </c>
      <c r="C311" s="195"/>
      <c r="D311" s="195"/>
      <c r="E311" s="195"/>
      <c r="F311" s="195"/>
      <c r="G311" s="195"/>
      <c r="H311" s="195"/>
      <c r="I311" s="195"/>
      <c r="J311" s="195"/>
      <c r="K311" s="195"/>
      <c r="L311" s="195"/>
      <c r="M311" s="195"/>
      <c r="N311" s="195"/>
      <c r="O311" s="196">
        <f t="shared" si="6"/>
        <v>0</v>
      </c>
      <c r="P311" s="201"/>
      <c r="Q311" s="198"/>
      <c r="R311" s="45"/>
      <c r="S311" s="56"/>
      <c r="T311" s="64"/>
    </row>
    <row r="312" spans="1:20" ht="15" customHeight="1" x14ac:dyDescent="0.25">
      <c r="A312" s="3"/>
      <c r="B312" s="24" t="s">
        <v>181</v>
      </c>
      <c r="C312" s="195"/>
      <c r="D312" s="195"/>
      <c r="E312" s="195"/>
      <c r="F312" s="195"/>
      <c r="G312" s="195"/>
      <c r="H312" s="195"/>
      <c r="I312" s="195"/>
      <c r="J312" s="195"/>
      <c r="K312" s="195"/>
      <c r="L312" s="195"/>
      <c r="M312" s="195"/>
      <c r="N312" s="195"/>
      <c r="O312" s="196">
        <f t="shared" si="6"/>
        <v>0</v>
      </c>
      <c r="P312" s="201"/>
      <c r="Q312" s="198"/>
      <c r="R312" s="45"/>
      <c r="S312" s="56"/>
      <c r="T312" s="64"/>
    </row>
    <row r="313" spans="1:20" ht="15" customHeight="1" x14ac:dyDescent="0.25">
      <c r="A313" s="3"/>
      <c r="B313" s="24" t="s">
        <v>181</v>
      </c>
      <c r="C313" s="195"/>
      <c r="D313" s="195"/>
      <c r="E313" s="195"/>
      <c r="F313" s="195"/>
      <c r="G313" s="195"/>
      <c r="H313" s="195"/>
      <c r="I313" s="195"/>
      <c r="J313" s="195"/>
      <c r="K313" s="195"/>
      <c r="L313" s="195"/>
      <c r="M313" s="195"/>
      <c r="N313" s="195"/>
      <c r="O313" s="196">
        <f t="shared" si="6"/>
        <v>0</v>
      </c>
      <c r="P313" s="201"/>
      <c r="Q313" s="198"/>
      <c r="R313" s="45"/>
      <c r="S313" s="56"/>
      <c r="T313" s="64"/>
    </row>
    <row r="314" spans="1:20" ht="15" customHeight="1" x14ac:dyDescent="0.25">
      <c r="A314" s="3"/>
      <c r="B314" s="24" t="s">
        <v>181</v>
      </c>
      <c r="C314" s="195"/>
      <c r="D314" s="195"/>
      <c r="E314" s="195"/>
      <c r="F314" s="195"/>
      <c r="G314" s="195"/>
      <c r="H314" s="195"/>
      <c r="I314" s="195"/>
      <c r="J314" s="195"/>
      <c r="K314" s="195"/>
      <c r="L314" s="195"/>
      <c r="M314" s="195"/>
      <c r="N314" s="195"/>
      <c r="O314" s="196">
        <f t="shared" si="6"/>
        <v>0</v>
      </c>
      <c r="P314" s="201"/>
      <c r="Q314" s="198"/>
      <c r="R314" s="45"/>
      <c r="S314" s="56"/>
      <c r="T314" s="64"/>
    </row>
    <row r="315" spans="1:20" ht="15" customHeight="1" x14ac:dyDescent="0.25">
      <c r="A315" s="3"/>
      <c r="B315" s="24" t="s">
        <v>181</v>
      </c>
      <c r="C315" s="195"/>
      <c r="D315" s="195"/>
      <c r="E315" s="195"/>
      <c r="F315" s="195"/>
      <c r="G315" s="195"/>
      <c r="H315" s="195"/>
      <c r="I315" s="195"/>
      <c r="J315" s="195"/>
      <c r="K315" s="195"/>
      <c r="L315" s="195"/>
      <c r="M315" s="195"/>
      <c r="N315" s="195"/>
      <c r="O315" s="196">
        <f t="shared" si="6"/>
        <v>0</v>
      </c>
      <c r="P315" s="201"/>
      <c r="Q315" s="198"/>
      <c r="R315" s="45"/>
      <c r="S315" s="56"/>
      <c r="T315" s="64"/>
    </row>
    <row r="316" spans="1:20" ht="15" customHeight="1" x14ac:dyDescent="0.25">
      <c r="A316" s="3"/>
      <c r="B316" s="24" t="s">
        <v>181</v>
      </c>
      <c r="C316" s="195"/>
      <c r="D316" s="195"/>
      <c r="E316" s="195"/>
      <c r="F316" s="195"/>
      <c r="G316" s="195"/>
      <c r="H316" s="195"/>
      <c r="I316" s="195"/>
      <c r="J316" s="195"/>
      <c r="K316" s="195"/>
      <c r="L316" s="195"/>
      <c r="M316" s="195"/>
      <c r="N316" s="195"/>
      <c r="O316" s="196">
        <f t="shared" si="6"/>
        <v>0</v>
      </c>
      <c r="P316" s="201"/>
      <c r="Q316" s="198"/>
      <c r="R316" s="45"/>
      <c r="S316" s="56"/>
      <c r="T316" s="64"/>
    </row>
    <row r="317" spans="1:20" ht="15" customHeight="1" x14ac:dyDescent="0.25">
      <c r="A317" s="3"/>
      <c r="B317" s="24" t="s">
        <v>181</v>
      </c>
      <c r="C317" s="195"/>
      <c r="D317" s="195"/>
      <c r="E317" s="195"/>
      <c r="F317" s="195"/>
      <c r="G317" s="195"/>
      <c r="H317" s="195"/>
      <c r="I317" s="195"/>
      <c r="J317" s="195"/>
      <c r="K317" s="195"/>
      <c r="L317" s="195"/>
      <c r="M317" s="195"/>
      <c r="N317" s="195"/>
      <c r="O317" s="196">
        <f t="shared" si="6"/>
        <v>0</v>
      </c>
      <c r="P317" s="201"/>
      <c r="Q317" s="198"/>
      <c r="R317" s="45"/>
      <c r="S317" s="56"/>
      <c r="T317" s="64"/>
    </row>
    <row r="318" spans="1:20" ht="15" customHeight="1" x14ac:dyDescent="0.25">
      <c r="A318" s="3"/>
      <c r="B318" s="24" t="s">
        <v>181</v>
      </c>
      <c r="C318" s="195"/>
      <c r="D318" s="195"/>
      <c r="E318" s="195"/>
      <c r="F318" s="195"/>
      <c r="G318" s="195"/>
      <c r="H318" s="195"/>
      <c r="I318" s="195"/>
      <c r="J318" s="195"/>
      <c r="K318" s="195"/>
      <c r="L318" s="195"/>
      <c r="M318" s="195"/>
      <c r="N318" s="195"/>
      <c r="O318" s="196">
        <f t="shared" si="6"/>
        <v>0</v>
      </c>
      <c r="P318" s="201"/>
      <c r="Q318" s="198"/>
      <c r="R318" s="45"/>
      <c r="S318" s="56"/>
      <c r="T318" s="64"/>
    </row>
    <row r="319" spans="1:20" ht="15" customHeight="1" x14ac:dyDescent="0.25">
      <c r="A319" s="3"/>
      <c r="B319" s="24" t="s">
        <v>181</v>
      </c>
      <c r="C319" s="195"/>
      <c r="D319" s="195"/>
      <c r="E319" s="195"/>
      <c r="F319" s="195"/>
      <c r="G319" s="195"/>
      <c r="H319" s="195"/>
      <c r="I319" s="195"/>
      <c r="J319" s="195"/>
      <c r="K319" s="195"/>
      <c r="L319" s="195"/>
      <c r="M319" s="195"/>
      <c r="N319" s="195"/>
      <c r="O319" s="196">
        <f t="shared" si="6"/>
        <v>0</v>
      </c>
      <c r="P319" s="201"/>
      <c r="Q319" s="198"/>
      <c r="R319" s="45"/>
      <c r="S319" s="56"/>
      <c r="T319" s="64"/>
    </row>
    <row r="320" spans="1:20" ht="15" customHeight="1" x14ac:dyDescent="0.25">
      <c r="A320" s="3"/>
      <c r="B320" s="24" t="s">
        <v>181</v>
      </c>
      <c r="C320" s="195"/>
      <c r="D320" s="195"/>
      <c r="E320" s="195"/>
      <c r="F320" s="195"/>
      <c r="G320" s="195"/>
      <c r="H320" s="195"/>
      <c r="I320" s="195"/>
      <c r="J320" s="195"/>
      <c r="K320" s="195"/>
      <c r="L320" s="195"/>
      <c r="M320" s="195"/>
      <c r="N320" s="195"/>
      <c r="O320" s="196">
        <f t="shared" si="6"/>
        <v>0</v>
      </c>
      <c r="P320" s="201"/>
      <c r="Q320" s="198"/>
      <c r="R320" s="45"/>
      <c r="S320" s="56"/>
      <c r="T320" s="64"/>
    </row>
    <row r="321" spans="1:20" ht="15" customHeight="1" x14ac:dyDescent="0.25">
      <c r="A321" s="3"/>
      <c r="B321" s="24" t="s">
        <v>181</v>
      </c>
      <c r="C321" s="195"/>
      <c r="D321" s="195"/>
      <c r="E321" s="195"/>
      <c r="F321" s="195"/>
      <c r="G321" s="195"/>
      <c r="H321" s="195"/>
      <c r="I321" s="195"/>
      <c r="J321" s="195"/>
      <c r="K321" s="195"/>
      <c r="L321" s="195"/>
      <c r="M321" s="195"/>
      <c r="N321" s="195"/>
      <c r="O321" s="196">
        <f t="shared" si="6"/>
        <v>0</v>
      </c>
      <c r="P321" s="201"/>
      <c r="Q321" s="198"/>
      <c r="R321" s="45"/>
      <c r="S321" s="56"/>
      <c r="T321" s="64"/>
    </row>
    <row r="322" spans="1:20" ht="15" customHeight="1" x14ac:dyDescent="0.25">
      <c r="A322" s="3"/>
      <c r="B322" s="24" t="s">
        <v>181</v>
      </c>
      <c r="C322" s="195"/>
      <c r="D322" s="195"/>
      <c r="E322" s="195"/>
      <c r="F322" s="195"/>
      <c r="G322" s="195"/>
      <c r="H322" s="195"/>
      <c r="I322" s="195"/>
      <c r="J322" s="195"/>
      <c r="K322" s="195"/>
      <c r="L322" s="195"/>
      <c r="M322" s="195"/>
      <c r="N322" s="195"/>
      <c r="O322" s="196">
        <f t="shared" si="6"/>
        <v>0</v>
      </c>
      <c r="P322" s="201"/>
      <c r="Q322" s="198"/>
      <c r="R322" s="45"/>
      <c r="S322" s="56"/>
      <c r="T322" s="64"/>
    </row>
    <row r="323" spans="1:20" ht="15" customHeight="1" x14ac:dyDescent="0.25">
      <c r="A323" s="3"/>
      <c r="B323" s="24" t="s">
        <v>181</v>
      </c>
      <c r="C323" s="195"/>
      <c r="D323" s="195"/>
      <c r="E323" s="195"/>
      <c r="F323" s="195"/>
      <c r="G323" s="195"/>
      <c r="H323" s="195"/>
      <c r="I323" s="195"/>
      <c r="J323" s="195"/>
      <c r="K323" s="195"/>
      <c r="L323" s="195"/>
      <c r="M323" s="195"/>
      <c r="N323" s="195"/>
      <c r="O323" s="196">
        <f t="shared" si="6"/>
        <v>0</v>
      </c>
      <c r="P323" s="201"/>
      <c r="Q323" s="198"/>
      <c r="R323" s="45"/>
      <c r="S323" s="56"/>
      <c r="T323" s="64"/>
    </row>
    <row r="324" spans="1:20" ht="15" customHeight="1" x14ac:dyDescent="0.25">
      <c r="A324" s="3"/>
      <c r="B324" s="24" t="s">
        <v>181</v>
      </c>
      <c r="C324" s="195"/>
      <c r="D324" s="195"/>
      <c r="E324" s="195"/>
      <c r="F324" s="195"/>
      <c r="G324" s="195"/>
      <c r="H324" s="195"/>
      <c r="I324" s="195"/>
      <c r="J324" s="195"/>
      <c r="K324" s="195"/>
      <c r="L324" s="195"/>
      <c r="M324" s="195"/>
      <c r="N324" s="195"/>
      <c r="O324" s="196">
        <f t="shared" si="6"/>
        <v>0</v>
      </c>
      <c r="P324" s="201"/>
      <c r="Q324" s="198"/>
      <c r="R324" s="45"/>
      <c r="S324" s="56"/>
      <c r="T324" s="64"/>
    </row>
    <row r="325" spans="1:20" ht="15" customHeight="1" x14ac:dyDescent="0.25">
      <c r="A325" s="3"/>
      <c r="B325" s="24" t="s">
        <v>181</v>
      </c>
      <c r="C325" s="199" t="s">
        <v>37</v>
      </c>
      <c r="D325" s="195"/>
      <c r="E325" s="195"/>
      <c r="F325" s="195"/>
      <c r="G325" s="195"/>
      <c r="H325" s="195"/>
      <c r="I325" s="195"/>
      <c r="J325" s="195"/>
      <c r="K325" s="195"/>
      <c r="L325" s="195"/>
      <c r="M325" s="195"/>
      <c r="N325" s="195"/>
      <c r="O325" s="196">
        <f t="shared" si="6"/>
        <v>0</v>
      </c>
      <c r="P325" s="201"/>
      <c r="Q325" s="198"/>
      <c r="R325" s="45"/>
      <c r="S325" s="56"/>
      <c r="T325" s="64"/>
    </row>
    <row r="326" spans="1:20" ht="15" customHeight="1" x14ac:dyDescent="0.25">
      <c r="A326" s="3"/>
      <c r="B326" s="24" t="s">
        <v>181</v>
      </c>
      <c r="C326" s="200"/>
      <c r="D326" s="195"/>
      <c r="E326" s="195"/>
      <c r="F326" s="195"/>
      <c r="G326" s="195"/>
      <c r="H326" s="195"/>
      <c r="I326" s="195"/>
      <c r="J326" s="195"/>
      <c r="K326" s="195"/>
      <c r="L326" s="195"/>
      <c r="M326" s="195"/>
      <c r="N326" s="195"/>
      <c r="O326" s="196">
        <f t="shared" si="6"/>
        <v>0</v>
      </c>
      <c r="P326" s="201"/>
      <c r="Q326" s="198"/>
      <c r="R326" s="45"/>
      <c r="S326" s="56"/>
      <c r="T326" s="64"/>
    </row>
    <row r="327" spans="1:20" ht="15" customHeight="1" x14ac:dyDescent="0.25">
      <c r="A327" s="3"/>
      <c r="B327" s="422" t="s">
        <v>129</v>
      </c>
      <c r="C327" s="422"/>
      <c r="D327" s="422"/>
      <c r="E327" s="422"/>
      <c r="F327" s="422"/>
      <c r="G327" s="422"/>
      <c r="H327" s="422"/>
      <c r="I327" s="422"/>
      <c r="J327" s="422"/>
      <c r="K327" s="422"/>
      <c r="L327" s="422"/>
      <c r="M327" s="422"/>
      <c r="N327" s="422"/>
      <c r="O327" s="422"/>
      <c r="P327" s="188">
        <f>SUM(O329:O347)</f>
        <v>0</v>
      </c>
      <c r="Q327" s="189">
        <f>SUM(Q329:Q349)</f>
        <v>0</v>
      </c>
      <c r="R327" s="45"/>
      <c r="S327" s="56"/>
      <c r="T327" s="64"/>
    </row>
    <row r="328" spans="1:20" ht="15" customHeight="1" x14ac:dyDescent="0.25">
      <c r="A328" s="3"/>
      <c r="B328" s="190" t="s">
        <v>0</v>
      </c>
      <c r="C328" s="191" t="s">
        <v>1</v>
      </c>
      <c r="D328" s="191" t="s">
        <v>2</v>
      </c>
      <c r="E328" s="191" t="s">
        <v>28</v>
      </c>
      <c r="F328" s="191" t="s">
        <v>3</v>
      </c>
      <c r="G328" s="191" t="s">
        <v>4</v>
      </c>
      <c r="H328" s="191" t="s">
        <v>5</v>
      </c>
      <c r="I328" s="191" t="s">
        <v>6</v>
      </c>
      <c r="J328" s="191" t="s">
        <v>7</v>
      </c>
      <c r="K328" s="191" t="s">
        <v>8</v>
      </c>
      <c r="L328" s="191" t="s">
        <v>9</v>
      </c>
      <c r="M328" s="191" t="s">
        <v>10</v>
      </c>
      <c r="N328" s="191" t="s">
        <v>11</v>
      </c>
      <c r="O328" s="191" t="s">
        <v>12</v>
      </c>
      <c r="P328" s="192" t="s">
        <v>22</v>
      </c>
      <c r="Q328" s="193" t="s">
        <v>37</v>
      </c>
      <c r="R328" s="45"/>
      <c r="S328" s="56"/>
      <c r="T328" s="64"/>
    </row>
    <row r="329" spans="1:20" ht="15" customHeight="1" x14ac:dyDescent="0.25">
      <c r="A329" s="3"/>
      <c r="B329" s="194" t="s">
        <v>129</v>
      </c>
      <c r="C329" s="195"/>
      <c r="D329" s="195"/>
      <c r="E329" s="195"/>
      <c r="F329" s="195"/>
      <c r="G329" s="195"/>
      <c r="H329" s="195"/>
      <c r="I329" s="195"/>
      <c r="J329" s="195"/>
      <c r="K329" s="195"/>
      <c r="L329" s="195"/>
      <c r="M329" s="195"/>
      <c r="N329" s="195"/>
      <c r="O329" s="196">
        <f t="shared" si="6"/>
        <v>0</v>
      </c>
      <c r="P329" s="201"/>
      <c r="Q329" s="198"/>
      <c r="R329" s="45"/>
      <c r="S329" s="56"/>
      <c r="T329" s="64"/>
    </row>
    <row r="330" spans="1:20" ht="15" customHeight="1" x14ac:dyDescent="0.25">
      <c r="A330" s="3"/>
      <c r="B330" s="194" t="s">
        <v>129</v>
      </c>
      <c r="C330" s="195"/>
      <c r="D330" s="195"/>
      <c r="E330" s="195"/>
      <c r="F330" s="195"/>
      <c r="G330" s="195"/>
      <c r="H330" s="195"/>
      <c r="I330" s="195"/>
      <c r="J330" s="195"/>
      <c r="K330" s="195"/>
      <c r="L330" s="195"/>
      <c r="M330" s="195"/>
      <c r="N330" s="195"/>
      <c r="O330" s="196">
        <f t="shared" si="6"/>
        <v>0</v>
      </c>
      <c r="P330" s="201"/>
      <c r="Q330" s="198"/>
      <c r="R330" s="45"/>
      <c r="S330" s="56"/>
      <c r="T330" s="64"/>
    </row>
    <row r="331" spans="1:20" ht="15" customHeight="1" x14ac:dyDescent="0.25">
      <c r="A331" s="3"/>
      <c r="B331" s="194" t="s">
        <v>129</v>
      </c>
      <c r="C331" s="195"/>
      <c r="D331" s="195"/>
      <c r="E331" s="195"/>
      <c r="F331" s="195"/>
      <c r="G331" s="195"/>
      <c r="H331" s="195"/>
      <c r="I331" s="195"/>
      <c r="J331" s="195"/>
      <c r="K331" s="195"/>
      <c r="L331" s="195"/>
      <c r="M331" s="195"/>
      <c r="N331" s="195"/>
      <c r="O331" s="196">
        <f t="shared" si="6"/>
        <v>0</v>
      </c>
      <c r="P331" s="201"/>
      <c r="Q331" s="198"/>
      <c r="R331" s="45"/>
      <c r="S331" s="56"/>
      <c r="T331" s="64"/>
    </row>
    <row r="332" spans="1:20" ht="15" customHeight="1" x14ac:dyDescent="0.25">
      <c r="A332" s="3"/>
      <c r="B332" s="194" t="s">
        <v>129</v>
      </c>
      <c r="C332" s="195"/>
      <c r="D332" s="195"/>
      <c r="E332" s="195"/>
      <c r="F332" s="195"/>
      <c r="G332" s="195"/>
      <c r="H332" s="195"/>
      <c r="I332" s="195"/>
      <c r="J332" s="195"/>
      <c r="K332" s="195"/>
      <c r="L332" s="195"/>
      <c r="M332" s="195"/>
      <c r="N332" s="195"/>
      <c r="O332" s="196">
        <f t="shared" si="6"/>
        <v>0</v>
      </c>
      <c r="P332" s="201"/>
      <c r="Q332" s="198"/>
      <c r="R332" s="45"/>
      <c r="S332" s="56"/>
      <c r="T332" s="64"/>
    </row>
    <row r="333" spans="1:20" ht="15" customHeight="1" x14ac:dyDescent="0.25">
      <c r="A333" s="3"/>
      <c r="B333" s="194" t="s">
        <v>129</v>
      </c>
      <c r="C333" s="195"/>
      <c r="D333" s="195"/>
      <c r="E333" s="195"/>
      <c r="F333" s="195"/>
      <c r="G333" s="195"/>
      <c r="H333" s="195"/>
      <c r="I333" s="195"/>
      <c r="J333" s="195"/>
      <c r="K333" s="195"/>
      <c r="L333" s="195"/>
      <c r="M333" s="195"/>
      <c r="N333" s="195"/>
      <c r="O333" s="196">
        <f t="shared" si="6"/>
        <v>0</v>
      </c>
      <c r="P333" s="201"/>
      <c r="Q333" s="198"/>
      <c r="R333" s="45"/>
      <c r="S333" s="56"/>
      <c r="T333" s="64"/>
    </row>
    <row r="334" spans="1:20" ht="15" customHeight="1" x14ac:dyDescent="0.25">
      <c r="A334" s="3"/>
      <c r="B334" s="194" t="s">
        <v>129</v>
      </c>
      <c r="C334" s="195"/>
      <c r="D334" s="195"/>
      <c r="E334" s="195"/>
      <c r="F334" s="195"/>
      <c r="G334" s="195"/>
      <c r="H334" s="195"/>
      <c r="I334" s="195"/>
      <c r="J334" s="195"/>
      <c r="K334" s="195"/>
      <c r="L334" s="195"/>
      <c r="M334" s="195"/>
      <c r="N334" s="195"/>
      <c r="O334" s="196">
        <f t="shared" si="6"/>
        <v>0</v>
      </c>
      <c r="P334" s="201"/>
      <c r="Q334" s="198"/>
      <c r="R334" s="45"/>
      <c r="S334" s="56"/>
      <c r="T334" s="64"/>
    </row>
    <row r="335" spans="1:20" ht="15" customHeight="1" x14ac:dyDescent="0.25">
      <c r="A335" s="3"/>
      <c r="B335" s="194" t="s">
        <v>129</v>
      </c>
      <c r="C335" s="195"/>
      <c r="D335" s="195"/>
      <c r="E335" s="195"/>
      <c r="F335" s="195"/>
      <c r="G335" s="195"/>
      <c r="H335" s="195"/>
      <c r="I335" s="195"/>
      <c r="J335" s="195"/>
      <c r="K335" s="195"/>
      <c r="L335" s="195"/>
      <c r="M335" s="195"/>
      <c r="N335" s="195"/>
      <c r="O335" s="196">
        <f t="shared" si="6"/>
        <v>0</v>
      </c>
      <c r="P335" s="201"/>
      <c r="Q335" s="198"/>
      <c r="R335" s="45"/>
      <c r="S335" s="56"/>
      <c r="T335" s="64"/>
    </row>
    <row r="336" spans="1:20" ht="15" customHeight="1" x14ac:dyDescent="0.25">
      <c r="A336" s="3"/>
      <c r="B336" s="194" t="s">
        <v>129</v>
      </c>
      <c r="C336" s="195"/>
      <c r="D336" s="195"/>
      <c r="E336" s="195"/>
      <c r="F336" s="195"/>
      <c r="G336" s="195"/>
      <c r="H336" s="195"/>
      <c r="I336" s="195"/>
      <c r="J336" s="195"/>
      <c r="K336" s="195"/>
      <c r="L336" s="195"/>
      <c r="M336" s="195"/>
      <c r="N336" s="195"/>
      <c r="O336" s="196">
        <f t="shared" si="6"/>
        <v>0</v>
      </c>
      <c r="P336" s="201"/>
      <c r="Q336" s="198"/>
      <c r="R336" s="45"/>
      <c r="S336" s="56"/>
      <c r="T336" s="64"/>
    </row>
    <row r="337" spans="1:20" ht="15" customHeight="1" x14ac:dyDescent="0.25">
      <c r="A337" s="3"/>
      <c r="B337" s="194" t="s">
        <v>129</v>
      </c>
      <c r="C337" s="195"/>
      <c r="D337" s="195"/>
      <c r="E337" s="195"/>
      <c r="F337" s="195"/>
      <c r="G337" s="195"/>
      <c r="H337" s="195"/>
      <c r="I337" s="195"/>
      <c r="J337" s="195"/>
      <c r="K337" s="195"/>
      <c r="L337" s="195"/>
      <c r="M337" s="195"/>
      <c r="N337" s="195"/>
      <c r="O337" s="196">
        <f t="shared" si="6"/>
        <v>0</v>
      </c>
      <c r="P337" s="201"/>
      <c r="Q337" s="198"/>
      <c r="R337" s="45"/>
      <c r="S337" s="56"/>
      <c r="T337" s="64"/>
    </row>
    <row r="338" spans="1:20" ht="15" customHeight="1" x14ac:dyDescent="0.25">
      <c r="A338" s="3"/>
      <c r="B338" s="194" t="s">
        <v>129</v>
      </c>
      <c r="C338" s="195"/>
      <c r="D338" s="195"/>
      <c r="E338" s="195"/>
      <c r="F338" s="195"/>
      <c r="G338" s="195"/>
      <c r="H338" s="195"/>
      <c r="I338" s="195"/>
      <c r="J338" s="195"/>
      <c r="K338" s="195"/>
      <c r="L338" s="195"/>
      <c r="M338" s="195"/>
      <c r="N338" s="195"/>
      <c r="O338" s="196">
        <f t="shared" si="6"/>
        <v>0</v>
      </c>
      <c r="P338" s="201"/>
      <c r="Q338" s="198"/>
      <c r="R338" s="45"/>
      <c r="S338" s="56"/>
      <c r="T338" s="64"/>
    </row>
    <row r="339" spans="1:20" ht="15" customHeight="1" x14ac:dyDescent="0.25">
      <c r="A339" s="3"/>
      <c r="B339" s="194" t="s">
        <v>129</v>
      </c>
      <c r="C339" s="195"/>
      <c r="D339" s="195"/>
      <c r="E339" s="195"/>
      <c r="F339" s="195"/>
      <c r="G339" s="195"/>
      <c r="H339" s="195"/>
      <c r="I339" s="195"/>
      <c r="J339" s="195"/>
      <c r="K339" s="195"/>
      <c r="L339" s="195"/>
      <c r="M339" s="195"/>
      <c r="N339" s="195"/>
      <c r="O339" s="196">
        <f t="shared" si="6"/>
        <v>0</v>
      </c>
      <c r="P339" s="201"/>
      <c r="Q339" s="198"/>
      <c r="R339" s="45"/>
      <c r="S339" s="56"/>
      <c r="T339" s="64"/>
    </row>
    <row r="340" spans="1:20" ht="15" customHeight="1" x14ac:dyDescent="0.25">
      <c r="A340" s="3"/>
      <c r="B340" s="194" t="s">
        <v>129</v>
      </c>
      <c r="C340" s="195"/>
      <c r="D340" s="195"/>
      <c r="E340" s="195"/>
      <c r="F340" s="195"/>
      <c r="G340" s="195"/>
      <c r="H340" s="195"/>
      <c r="I340" s="195"/>
      <c r="J340" s="195"/>
      <c r="K340" s="195"/>
      <c r="L340" s="195"/>
      <c r="M340" s="195"/>
      <c r="N340" s="195"/>
      <c r="O340" s="196">
        <f t="shared" si="6"/>
        <v>0</v>
      </c>
      <c r="P340" s="201"/>
      <c r="Q340" s="198"/>
      <c r="R340" s="45"/>
      <c r="S340" s="56"/>
      <c r="T340" s="64"/>
    </row>
    <row r="341" spans="1:20" ht="15" customHeight="1" x14ac:dyDescent="0.25">
      <c r="A341" s="3"/>
      <c r="B341" s="194" t="s">
        <v>129</v>
      </c>
      <c r="C341" s="195"/>
      <c r="D341" s="195"/>
      <c r="E341" s="195"/>
      <c r="F341" s="195"/>
      <c r="G341" s="195"/>
      <c r="H341" s="195"/>
      <c r="I341" s="195"/>
      <c r="J341" s="195"/>
      <c r="K341" s="195"/>
      <c r="L341" s="195"/>
      <c r="M341" s="195"/>
      <c r="N341" s="195"/>
      <c r="O341" s="196">
        <f t="shared" si="6"/>
        <v>0</v>
      </c>
      <c r="P341" s="201"/>
      <c r="Q341" s="198"/>
      <c r="R341" s="45"/>
      <c r="S341" s="56"/>
      <c r="T341" s="64"/>
    </row>
    <row r="342" spans="1:20" ht="15" customHeight="1" x14ac:dyDescent="0.25">
      <c r="A342" s="3"/>
      <c r="B342" s="194" t="s">
        <v>129</v>
      </c>
      <c r="C342" s="195"/>
      <c r="D342" s="195"/>
      <c r="E342" s="195"/>
      <c r="F342" s="195"/>
      <c r="G342" s="195"/>
      <c r="H342" s="195"/>
      <c r="I342" s="195"/>
      <c r="J342" s="195"/>
      <c r="K342" s="195"/>
      <c r="L342" s="195"/>
      <c r="M342" s="195"/>
      <c r="N342" s="195"/>
      <c r="O342" s="196">
        <f t="shared" si="6"/>
        <v>0</v>
      </c>
      <c r="P342" s="201"/>
      <c r="Q342" s="198"/>
      <c r="R342" s="45"/>
      <c r="S342" s="56"/>
      <c r="T342" s="64"/>
    </row>
    <row r="343" spans="1:20" ht="15" customHeight="1" x14ac:dyDescent="0.25">
      <c r="A343" s="3"/>
      <c r="B343" s="194" t="s">
        <v>129</v>
      </c>
      <c r="C343" s="195"/>
      <c r="D343" s="195"/>
      <c r="E343" s="195"/>
      <c r="F343" s="195"/>
      <c r="G343" s="195"/>
      <c r="H343" s="195"/>
      <c r="I343" s="195"/>
      <c r="J343" s="195"/>
      <c r="K343" s="195"/>
      <c r="L343" s="195"/>
      <c r="M343" s="195"/>
      <c r="N343" s="195"/>
      <c r="O343" s="196">
        <f t="shared" si="6"/>
        <v>0</v>
      </c>
      <c r="P343" s="201"/>
      <c r="Q343" s="198"/>
      <c r="R343" s="45"/>
      <c r="S343" s="56"/>
      <c r="T343" s="64"/>
    </row>
    <row r="344" spans="1:20" ht="15" customHeight="1" x14ac:dyDescent="0.25">
      <c r="A344" s="3"/>
      <c r="B344" s="194" t="s">
        <v>129</v>
      </c>
      <c r="C344" s="195"/>
      <c r="D344" s="195"/>
      <c r="E344" s="195"/>
      <c r="F344" s="195"/>
      <c r="G344" s="195"/>
      <c r="H344" s="195"/>
      <c r="I344" s="195"/>
      <c r="J344" s="195"/>
      <c r="K344" s="195"/>
      <c r="L344" s="195"/>
      <c r="M344" s="195"/>
      <c r="N344" s="195"/>
      <c r="O344" s="196">
        <f t="shared" si="6"/>
        <v>0</v>
      </c>
      <c r="P344" s="201"/>
      <c r="Q344" s="198"/>
      <c r="R344" s="45"/>
      <c r="S344" s="56"/>
      <c r="T344" s="64"/>
    </row>
    <row r="345" spans="1:20" ht="15" customHeight="1" x14ac:dyDescent="0.25">
      <c r="A345" s="3"/>
      <c r="B345" s="194" t="s">
        <v>129</v>
      </c>
      <c r="C345" s="195"/>
      <c r="D345" s="195"/>
      <c r="E345" s="195"/>
      <c r="F345" s="195"/>
      <c r="G345" s="195"/>
      <c r="H345" s="195"/>
      <c r="I345" s="195"/>
      <c r="J345" s="195"/>
      <c r="K345" s="195"/>
      <c r="L345" s="195"/>
      <c r="M345" s="195"/>
      <c r="N345" s="195"/>
      <c r="O345" s="196">
        <f t="shared" si="6"/>
        <v>0</v>
      </c>
      <c r="P345" s="201"/>
      <c r="Q345" s="198"/>
      <c r="R345" s="45"/>
      <c r="S345" s="56"/>
      <c r="T345" s="64"/>
    </row>
    <row r="346" spans="1:20" ht="15" customHeight="1" x14ac:dyDescent="0.25">
      <c r="A346" s="3"/>
      <c r="B346" s="194" t="s">
        <v>129</v>
      </c>
      <c r="C346" s="195"/>
      <c r="D346" s="195"/>
      <c r="E346" s="195"/>
      <c r="F346" s="195"/>
      <c r="G346" s="195"/>
      <c r="H346" s="195"/>
      <c r="I346" s="195"/>
      <c r="J346" s="195"/>
      <c r="K346" s="195"/>
      <c r="L346" s="195"/>
      <c r="M346" s="195"/>
      <c r="N346" s="195"/>
      <c r="O346" s="196">
        <f t="shared" si="6"/>
        <v>0</v>
      </c>
      <c r="P346" s="201"/>
      <c r="Q346" s="198"/>
      <c r="R346" s="45"/>
      <c r="S346" s="56"/>
      <c r="T346" s="64"/>
    </row>
    <row r="347" spans="1:20" ht="15" customHeight="1" x14ac:dyDescent="0.25">
      <c r="A347" s="3"/>
      <c r="B347" s="194" t="s">
        <v>129</v>
      </c>
      <c r="C347" s="195"/>
      <c r="D347" s="195"/>
      <c r="E347" s="195"/>
      <c r="F347" s="195"/>
      <c r="G347" s="195"/>
      <c r="H347" s="195"/>
      <c r="I347" s="195"/>
      <c r="J347" s="195"/>
      <c r="K347" s="195"/>
      <c r="L347" s="195"/>
      <c r="M347" s="195"/>
      <c r="N347" s="195"/>
      <c r="O347" s="196">
        <f t="shared" si="6"/>
        <v>0</v>
      </c>
      <c r="P347" s="201"/>
      <c r="Q347" s="198"/>
      <c r="R347" s="45"/>
      <c r="S347" s="56"/>
      <c r="T347" s="64"/>
    </row>
    <row r="348" spans="1:20" ht="15" customHeight="1" x14ac:dyDescent="0.25">
      <c r="A348" s="3"/>
      <c r="B348" s="194" t="s">
        <v>129</v>
      </c>
      <c r="C348" s="199" t="s">
        <v>37</v>
      </c>
      <c r="D348" s="195"/>
      <c r="E348" s="195"/>
      <c r="F348" s="195"/>
      <c r="G348" s="195"/>
      <c r="H348" s="195"/>
      <c r="I348" s="195"/>
      <c r="J348" s="195"/>
      <c r="K348" s="195"/>
      <c r="L348" s="195"/>
      <c r="M348" s="195"/>
      <c r="N348" s="195"/>
      <c r="O348" s="196">
        <f t="shared" si="6"/>
        <v>0</v>
      </c>
      <c r="P348" s="201"/>
      <c r="Q348" s="198"/>
      <c r="R348" s="45"/>
      <c r="S348" s="56"/>
      <c r="T348" s="64"/>
    </row>
    <row r="349" spans="1:20" ht="15" customHeight="1" x14ac:dyDescent="0.25">
      <c r="A349" s="3"/>
      <c r="B349" s="194" t="s">
        <v>129</v>
      </c>
      <c r="C349" s="200"/>
      <c r="D349" s="195"/>
      <c r="E349" s="195"/>
      <c r="F349" s="195"/>
      <c r="G349" s="195"/>
      <c r="H349" s="195"/>
      <c r="I349" s="195"/>
      <c r="J349" s="195"/>
      <c r="K349" s="195"/>
      <c r="L349" s="195"/>
      <c r="M349" s="195"/>
      <c r="N349" s="195"/>
      <c r="O349" s="196">
        <f t="shared" si="6"/>
        <v>0</v>
      </c>
      <c r="P349" s="201"/>
      <c r="Q349" s="198"/>
      <c r="R349" s="45"/>
      <c r="S349" s="56"/>
      <c r="T349" s="64"/>
    </row>
    <row r="350" spans="1:20" ht="15" customHeight="1" x14ac:dyDescent="0.25">
      <c r="A350" s="3"/>
      <c r="B350" s="422" t="s">
        <v>130</v>
      </c>
      <c r="C350" s="422"/>
      <c r="D350" s="422"/>
      <c r="E350" s="422"/>
      <c r="F350" s="422"/>
      <c r="G350" s="422"/>
      <c r="H350" s="422"/>
      <c r="I350" s="422"/>
      <c r="J350" s="422"/>
      <c r="K350" s="422"/>
      <c r="L350" s="422"/>
      <c r="M350" s="422"/>
      <c r="N350" s="422"/>
      <c r="O350" s="422"/>
      <c r="P350" s="188">
        <f>SUM(O352:O370)</f>
        <v>0</v>
      </c>
      <c r="Q350" s="189">
        <f>SUM(Q352:Q370)</f>
        <v>0</v>
      </c>
      <c r="R350" s="45"/>
      <c r="S350" s="56"/>
      <c r="T350" s="64"/>
    </row>
    <row r="351" spans="1:20" ht="15" customHeight="1" x14ac:dyDescent="0.25">
      <c r="A351" s="3"/>
      <c r="B351" s="190" t="s">
        <v>0</v>
      </c>
      <c r="C351" s="191" t="s">
        <v>1</v>
      </c>
      <c r="D351" s="191" t="s">
        <v>2</v>
      </c>
      <c r="E351" s="191" t="s">
        <v>28</v>
      </c>
      <c r="F351" s="191" t="s">
        <v>3</v>
      </c>
      <c r="G351" s="191" t="s">
        <v>4</v>
      </c>
      <c r="H351" s="191" t="s">
        <v>5</v>
      </c>
      <c r="I351" s="191" t="s">
        <v>6</v>
      </c>
      <c r="J351" s="191" t="s">
        <v>7</v>
      </c>
      <c r="K351" s="191" t="s">
        <v>8</v>
      </c>
      <c r="L351" s="191" t="s">
        <v>9</v>
      </c>
      <c r="M351" s="191" t="s">
        <v>10</v>
      </c>
      <c r="N351" s="191" t="s">
        <v>11</v>
      </c>
      <c r="O351" s="191" t="s">
        <v>12</v>
      </c>
      <c r="P351" s="192" t="s">
        <v>22</v>
      </c>
      <c r="Q351" s="193" t="s">
        <v>37</v>
      </c>
      <c r="R351" s="45"/>
      <c r="S351" s="56"/>
      <c r="T351" s="64"/>
    </row>
    <row r="352" spans="1:20" ht="15" customHeight="1" x14ac:dyDescent="0.25">
      <c r="A352" s="3"/>
      <c r="B352" s="194" t="s">
        <v>130</v>
      </c>
      <c r="C352" s="195"/>
      <c r="D352" s="195"/>
      <c r="E352" s="195"/>
      <c r="F352" s="195"/>
      <c r="G352" s="195"/>
      <c r="H352" s="195"/>
      <c r="I352" s="195"/>
      <c r="J352" s="195"/>
      <c r="K352" s="195"/>
      <c r="L352" s="195"/>
      <c r="M352" s="195"/>
      <c r="N352" s="195"/>
      <c r="O352" s="196">
        <f t="shared" ref="O352:O415" si="7">SUM(F352:N352)</f>
        <v>0</v>
      </c>
      <c r="P352" s="201"/>
      <c r="Q352" s="198"/>
      <c r="R352" s="45"/>
      <c r="S352" s="56"/>
      <c r="T352" s="64"/>
    </row>
    <row r="353" spans="1:20" ht="15" customHeight="1" x14ac:dyDescent="0.25">
      <c r="A353" s="3"/>
      <c r="B353" s="194" t="s">
        <v>130</v>
      </c>
      <c r="C353" s="195"/>
      <c r="D353" s="195"/>
      <c r="E353" s="195"/>
      <c r="F353" s="195"/>
      <c r="G353" s="195"/>
      <c r="H353" s="195"/>
      <c r="I353" s="195"/>
      <c r="J353" s="195"/>
      <c r="K353" s="195"/>
      <c r="L353" s="195"/>
      <c r="M353" s="195"/>
      <c r="N353" s="195"/>
      <c r="O353" s="196">
        <f t="shared" si="7"/>
        <v>0</v>
      </c>
      <c r="P353" s="201"/>
      <c r="Q353" s="198"/>
      <c r="R353" s="45"/>
      <c r="S353" s="56"/>
      <c r="T353" s="64"/>
    </row>
    <row r="354" spans="1:20" ht="15" customHeight="1" x14ac:dyDescent="0.25">
      <c r="A354" s="3"/>
      <c r="B354" s="194" t="s">
        <v>130</v>
      </c>
      <c r="C354" s="195"/>
      <c r="D354" s="195"/>
      <c r="E354" s="195"/>
      <c r="F354" s="195"/>
      <c r="G354" s="195"/>
      <c r="H354" s="195"/>
      <c r="I354" s="195"/>
      <c r="J354" s="195"/>
      <c r="K354" s="195"/>
      <c r="L354" s="195"/>
      <c r="M354" s="195"/>
      <c r="N354" s="195"/>
      <c r="O354" s="196">
        <f t="shared" si="7"/>
        <v>0</v>
      </c>
      <c r="P354" s="201"/>
      <c r="Q354" s="198"/>
      <c r="R354" s="45"/>
      <c r="S354" s="56"/>
      <c r="T354" s="64"/>
    </row>
    <row r="355" spans="1:20" ht="15" customHeight="1" x14ac:dyDescent="0.25">
      <c r="A355" s="3"/>
      <c r="B355" s="194" t="s">
        <v>130</v>
      </c>
      <c r="C355" s="195"/>
      <c r="D355" s="195"/>
      <c r="E355" s="195"/>
      <c r="F355" s="195"/>
      <c r="G355" s="195"/>
      <c r="H355" s="195"/>
      <c r="I355" s="195"/>
      <c r="J355" s="195"/>
      <c r="K355" s="195"/>
      <c r="L355" s="195"/>
      <c r="M355" s="195"/>
      <c r="N355" s="195"/>
      <c r="O355" s="196">
        <f t="shared" si="7"/>
        <v>0</v>
      </c>
      <c r="P355" s="201"/>
      <c r="Q355" s="198"/>
      <c r="R355" s="45"/>
      <c r="S355" s="56"/>
      <c r="T355" s="64"/>
    </row>
    <row r="356" spans="1:20" ht="15" customHeight="1" x14ac:dyDescent="0.25">
      <c r="A356" s="3"/>
      <c r="B356" s="194" t="s">
        <v>130</v>
      </c>
      <c r="C356" s="195"/>
      <c r="D356" s="195"/>
      <c r="E356" s="195"/>
      <c r="F356" s="195"/>
      <c r="G356" s="195"/>
      <c r="H356" s="195"/>
      <c r="I356" s="195"/>
      <c r="J356" s="195"/>
      <c r="K356" s="195"/>
      <c r="L356" s="195"/>
      <c r="M356" s="195"/>
      <c r="N356" s="195"/>
      <c r="O356" s="196">
        <f t="shared" si="7"/>
        <v>0</v>
      </c>
      <c r="P356" s="201"/>
      <c r="Q356" s="198"/>
      <c r="R356" s="45"/>
      <c r="S356" s="56"/>
      <c r="T356" s="64"/>
    </row>
    <row r="357" spans="1:20" ht="15" customHeight="1" x14ac:dyDescent="0.25">
      <c r="A357" s="3"/>
      <c r="B357" s="194" t="s">
        <v>130</v>
      </c>
      <c r="C357" s="195"/>
      <c r="D357" s="195"/>
      <c r="E357" s="195"/>
      <c r="F357" s="195"/>
      <c r="G357" s="195"/>
      <c r="H357" s="195"/>
      <c r="I357" s="195"/>
      <c r="J357" s="195"/>
      <c r="K357" s="195"/>
      <c r="L357" s="195"/>
      <c r="M357" s="195"/>
      <c r="N357" s="195"/>
      <c r="O357" s="196">
        <f t="shared" si="7"/>
        <v>0</v>
      </c>
      <c r="P357" s="201"/>
      <c r="Q357" s="198"/>
      <c r="R357" s="45"/>
      <c r="S357" s="56"/>
      <c r="T357" s="64"/>
    </row>
    <row r="358" spans="1:20" ht="15" customHeight="1" x14ac:dyDescent="0.25">
      <c r="A358" s="3"/>
      <c r="B358" s="194" t="s">
        <v>130</v>
      </c>
      <c r="C358" s="195"/>
      <c r="D358" s="195"/>
      <c r="E358" s="195"/>
      <c r="F358" s="195"/>
      <c r="G358" s="195"/>
      <c r="H358" s="195"/>
      <c r="I358" s="195"/>
      <c r="J358" s="195"/>
      <c r="K358" s="195"/>
      <c r="L358" s="195"/>
      <c r="M358" s="195"/>
      <c r="N358" s="195"/>
      <c r="O358" s="196">
        <f t="shared" si="7"/>
        <v>0</v>
      </c>
      <c r="P358" s="201"/>
      <c r="Q358" s="198"/>
      <c r="R358" s="45"/>
      <c r="S358" s="56"/>
      <c r="T358" s="64"/>
    </row>
    <row r="359" spans="1:20" ht="15" customHeight="1" x14ac:dyDescent="0.25">
      <c r="A359" s="3"/>
      <c r="B359" s="194" t="s">
        <v>130</v>
      </c>
      <c r="C359" s="195"/>
      <c r="D359" s="195"/>
      <c r="E359" s="195"/>
      <c r="F359" s="195"/>
      <c r="G359" s="195"/>
      <c r="H359" s="195"/>
      <c r="I359" s="195"/>
      <c r="J359" s="195"/>
      <c r="K359" s="195"/>
      <c r="L359" s="195"/>
      <c r="M359" s="195"/>
      <c r="N359" s="195"/>
      <c r="O359" s="196">
        <f t="shared" si="7"/>
        <v>0</v>
      </c>
      <c r="P359" s="201"/>
      <c r="Q359" s="198"/>
      <c r="R359" s="45"/>
      <c r="S359" s="56"/>
      <c r="T359" s="64"/>
    </row>
    <row r="360" spans="1:20" ht="15" customHeight="1" x14ac:dyDescent="0.25">
      <c r="A360" s="3"/>
      <c r="B360" s="194" t="s">
        <v>130</v>
      </c>
      <c r="C360" s="195"/>
      <c r="D360" s="195"/>
      <c r="E360" s="195"/>
      <c r="F360" s="195"/>
      <c r="G360" s="195"/>
      <c r="H360" s="195"/>
      <c r="I360" s="195"/>
      <c r="J360" s="195"/>
      <c r="K360" s="195"/>
      <c r="L360" s="195"/>
      <c r="M360" s="195"/>
      <c r="N360" s="195"/>
      <c r="O360" s="196">
        <f t="shared" si="7"/>
        <v>0</v>
      </c>
      <c r="P360" s="201"/>
      <c r="Q360" s="198"/>
      <c r="R360" s="45"/>
      <c r="S360" s="56"/>
      <c r="T360" s="64"/>
    </row>
    <row r="361" spans="1:20" ht="15" customHeight="1" x14ac:dyDescent="0.25">
      <c r="A361" s="3"/>
      <c r="B361" s="194" t="s">
        <v>130</v>
      </c>
      <c r="C361" s="195"/>
      <c r="D361" s="195"/>
      <c r="E361" s="195"/>
      <c r="F361" s="195"/>
      <c r="G361" s="195"/>
      <c r="H361" s="195"/>
      <c r="I361" s="195"/>
      <c r="J361" s="195"/>
      <c r="K361" s="195"/>
      <c r="L361" s="195"/>
      <c r="M361" s="195"/>
      <c r="N361" s="195"/>
      <c r="O361" s="196">
        <f t="shared" si="7"/>
        <v>0</v>
      </c>
      <c r="P361" s="201"/>
      <c r="Q361" s="198"/>
      <c r="R361" s="45"/>
      <c r="S361" s="56"/>
      <c r="T361" s="64"/>
    </row>
    <row r="362" spans="1:20" ht="15" customHeight="1" x14ac:dyDescent="0.25">
      <c r="A362" s="3"/>
      <c r="B362" s="194" t="s">
        <v>130</v>
      </c>
      <c r="C362" s="195"/>
      <c r="D362" s="195"/>
      <c r="E362" s="195"/>
      <c r="F362" s="195"/>
      <c r="G362" s="195"/>
      <c r="H362" s="195"/>
      <c r="I362" s="195"/>
      <c r="J362" s="195"/>
      <c r="K362" s="195"/>
      <c r="L362" s="195"/>
      <c r="M362" s="195"/>
      <c r="N362" s="195"/>
      <c r="O362" s="196">
        <f t="shared" si="7"/>
        <v>0</v>
      </c>
      <c r="P362" s="201"/>
      <c r="Q362" s="198"/>
      <c r="R362" s="45"/>
      <c r="S362" s="56"/>
      <c r="T362" s="64"/>
    </row>
    <row r="363" spans="1:20" ht="15" customHeight="1" x14ac:dyDescent="0.25">
      <c r="A363" s="3"/>
      <c r="B363" s="194" t="s">
        <v>130</v>
      </c>
      <c r="C363" s="195"/>
      <c r="D363" s="195"/>
      <c r="E363" s="195"/>
      <c r="F363" s="195"/>
      <c r="G363" s="195"/>
      <c r="H363" s="195"/>
      <c r="I363" s="195"/>
      <c r="J363" s="195"/>
      <c r="K363" s="195"/>
      <c r="L363" s="195"/>
      <c r="M363" s="195"/>
      <c r="N363" s="195"/>
      <c r="O363" s="196">
        <f t="shared" si="7"/>
        <v>0</v>
      </c>
      <c r="P363" s="201"/>
      <c r="Q363" s="198"/>
      <c r="R363" s="45"/>
      <c r="S363" s="56"/>
      <c r="T363" s="64"/>
    </row>
    <row r="364" spans="1:20" ht="15" customHeight="1" x14ac:dyDescent="0.25">
      <c r="A364" s="3"/>
      <c r="B364" s="194" t="s">
        <v>130</v>
      </c>
      <c r="C364" s="195"/>
      <c r="D364" s="195"/>
      <c r="E364" s="195"/>
      <c r="F364" s="195"/>
      <c r="G364" s="195"/>
      <c r="H364" s="195"/>
      <c r="I364" s="195"/>
      <c r="J364" s="195"/>
      <c r="K364" s="195"/>
      <c r="L364" s="195"/>
      <c r="M364" s="195"/>
      <c r="N364" s="195"/>
      <c r="O364" s="196">
        <f t="shared" si="7"/>
        <v>0</v>
      </c>
      <c r="P364" s="201"/>
      <c r="Q364" s="198"/>
      <c r="R364" s="45"/>
      <c r="S364" s="56"/>
      <c r="T364" s="64"/>
    </row>
    <row r="365" spans="1:20" ht="15" customHeight="1" x14ac:dyDescent="0.25">
      <c r="A365" s="3"/>
      <c r="B365" s="194" t="s">
        <v>130</v>
      </c>
      <c r="C365" s="195"/>
      <c r="D365" s="195"/>
      <c r="E365" s="195"/>
      <c r="F365" s="195"/>
      <c r="G365" s="195"/>
      <c r="H365" s="195"/>
      <c r="I365" s="195"/>
      <c r="J365" s="195"/>
      <c r="K365" s="195"/>
      <c r="L365" s="195"/>
      <c r="M365" s="195"/>
      <c r="N365" s="195"/>
      <c r="O365" s="196">
        <f t="shared" si="7"/>
        <v>0</v>
      </c>
      <c r="P365" s="201"/>
      <c r="Q365" s="198"/>
      <c r="R365" s="45"/>
      <c r="S365" s="56"/>
      <c r="T365" s="64"/>
    </row>
    <row r="366" spans="1:20" ht="15" customHeight="1" x14ac:dyDescent="0.25">
      <c r="A366" s="3"/>
      <c r="B366" s="194" t="s">
        <v>130</v>
      </c>
      <c r="C366" s="195"/>
      <c r="D366" s="195"/>
      <c r="E366" s="195"/>
      <c r="F366" s="195"/>
      <c r="G366" s="195"/>
      <c r="H366" s="195"/>
      <c r="I366" s="195"/>
      <c r="J366" s="195"/>
      <c r="K366" s="195"/>
      <c r="L366" s="195"/>
      <c r="M366" s="195"/>
      <c r="N366" s="195"/>
      <c r="O366" s="196">
        <f t="shared" si="7"/>
        <v>0</v>
      </c>
      <c r="P366" s="201"/>
      <c r="Q366" s="198"/>
      <c r="R366" s="45"/>
      <c r="S366" s="56"/>
      <c r="T366" s="64"/>
    </row>
    <row r="367" spans="1:20" ht="15" customHeight="1" x14ac:dyDescent="0.25">
      <c r="A367" s="3"/>
      <c r="B367" s="194" t="s">
        <v>130</v>
      </c>
      <c r="C367" s="195"/>
      <c r="D367" s="195"/>
      <c r="E367" s="195"/>
      <c r="F367" s="195"/>
      <c r="G367" s="195"/>
      <c r="H367" s="195"/>
      <c r="I367" s="195"/>
      <c r="J367" s="195"/>
      <c r="K367" s="195"/>
      <c r="L367" s="195"/>
      <c r="M367" s="195"/>
      <c r="N367" s="195"/>
      <c r="O367" s="196">
        <f t="shared" si="7"/>
        <v>0</v>
      </c>
      <c r="P367" s="201"/>
      <c r="Q367" s="198"/>
      <c r="R367" s="45"/>
      <c r="S367" s="56"/>
      <c r="T367" s="64"/>
    </row>
    <row r="368" spans="1:20" ht="15" customHeight="1" x14ac:dyDescent="0.25">
      <c r="A368" s="3"/>
      <c r="B368" s="194" t="s">
        <v>130</v>
      </c>
      <c r="C368" s="195"/>
      <c r="D368" s="195"/>
      <c r="E368" s="195"/>
      <c r="F368" s="195"/>
      <c r="G368" s="195"/>
      <c r="H368" s="195"/>
      <c r="I368" s="195"/>
      <c r="J368" s="195"/>
      <c r="K368" s="195"/>
      <c r="L368" s="195"/>
      <c r="M368" s="195"/>
      <c r="N368" s="195"/>
      <c r="O368" s="196">
        <f t="shared" si="7"/>
        <v>0</v>
      </c>
      <c r="P368" s="201"/>
      <c r="Q368" s="198"/>
      <c r="R368" s="45"/>
      <c r="S368" s="56"/>
      <c r="T368" s="64"/>
    </row>
    <row r="369" spans="1:20" ht="15" customHeight="1" x14ac:dyDescent="0.25">
      <c r="A369" s="3"/>
      <c r="B369" s="194" t="s">
        <v>130</v>
      </c>
      <c r="C369" s="199" t="s">
        <v>37</v>
      </c>
      <c r="D369" s="195"/>
      <c r="E369" s="195"/>
      <c r="F369" s="195"/>
      <c r="G369" s="195"/>
      <c r="H369" s="195"/>
      <c r="I369" s="195"/>
      <c r="J369" s="195"/>
      <c r="K369" s="195"/>
      <c r="L369" s="195"/>
      <c r="M369" s="195"/>
      <c r="N369" s="195"/>
      <c r="O369" s="196">
        <f t="shared" si="7"/>
        <v>0</v>
      </c>
      <c r="P369" s="201"/>
      <c r="Q369" s="198"/>
      <c r="R369" s="45"/>
      <c r="S369" s="56"/>
      <c r="T369" s="64"/>
    </row>
    <row r="370" spans="1:20" ht="15" customHeight="1" x14ac:dyDescent="0.25">
      <c r="A370" s="3"/>
      <c r="B370" s="194" t="s">
        <v>43</v>
      </c>
      <c r="C370" s="200"/>
      <c r="D370" s="195"/>
      <c r="E370" s="195"/>
      <c r="F370" s="195"/>
      <c r="G370" s="195"/>
      <c r="H370" s="195"/>
      <c r="I370" s="195"/>
      <c r="J370" s="195"/>
      <c r="K370" s="195"/>
      <c r="L370" s="195"/>
      <c r="M370" s="195"/>
      <c r="N370" s="195"/>
      <c r="O370" s="196">
        <f t="shared" si="7"/>
        <v>0</v>
      </c>
      <c r="P370" s="201"/>
      <c r="Q370" s="198"/>
      <c r="R370" s="45"/>
      <c r="S370" s="56"/>
      <c r="T370" s="64"/>
    </row>
    <row r="371" spans="1:20" ht="15" customHeight="1" x14ac:dyDescent="0.25">
      <c r="A371" s="3"/>
      <c r="B371" s="422" t="s">
        <v>131</v>
      </c>
      <c r="C371" s="422"/>
      <c r="D371" s="422"/>
      <c r="E371" s="422"/>
      <c r="F371" s="422"/>
      <c r="G371" s="422"/>
      <c r="H371" s="422"/>
      <c r="I371" s="422"/>
      <c r="J371" s="422"/>
      <c r="K371" s="422"/>
      <c r="L371" s="422"/>
      <c r="M371" s="422"/>
      <c r="N371" s="422"/>
      <c r="O371" s="422"/>
      <c r="P371" s="188">
        <f>SUM(O373:O391)</f>
        <v>0</v>
      </c>
      <c r="Q371" s="189">
        <f>SUM(Q373:Q391)</f>
        <v>0</v>
      </c>
      <c r="R371" s="45"/>
      <c r="S371" s="56"/>
      <c r="T371" s="64"/>
    </row>
    <row r="372" spans="1:20" ht="15" customHeight="1" x14ac:dyDescent="0.25">
      <c r="A372" s="3"/>
      <c r="B372" s="190" t="s">
        <v>0</v>
      </c>
      <c r="C372" s="191" t="s">
        <v>1</v>
      </c>
      <c r="D372" s="191" t="s">
        <v>2</v>
      </c>
      <c r="E372" s="191" t="s">
        <v>28</v>
      </c>
      <c r="F372" s="191" t="s">
        <v>3</v>
      </c>
      <c r="G372" s="191" t="s">
        <v>4</v>
      </c>
      <c r="H372" s="191" t="s">
        <v>5</v>
      </c>
      <c r="I372" s="191" t="s">
        <v>6</v>
      </c>
      <c r="J372" s="191" t="s">
        <v>7</v>
      </c>
      <c r="K372" s="191" t="s">
        <v>8</v>
      </c>
      <c r="L372" s="191" t="s">
        <v>9</v>
      </c>
      <c r="M372" s="191" t="s">
        <v>10</v>
      </c>
      <c r="N372" s="191" t="s">
        <v>11</v>
      </c>
      <c r="O372" s="191" t="s">
        <v>12</v>
      </c>
      <c r="P372" s="192" t="s">
        <v>22</v>
      </c>
      <c r="Q372" s="193" t="s">
        <v>37</v>
      </c>
      <c r="R372" s="45"/>
      <c r="S372" s="56"/>
      <c r="T372" s="64"/>
    </row>
    <row r="373" spans="1:20" ht="15" customHeight="1" x14ac:dyDescent="0.25">
      <c r="A373" s="3"/>
      <c r="B373" s="194" t="s">
        <v>131</v>
      </c>
      <c r="C373" s="195"/>
      <c r="D373" s="195"/>
      <c r="E373" s="195"/>
      <c r="F373" s="195"/>
      <c r="G373" s="195"/>
      <c r="H373" s="195"/>
      <c r="I373" s="195"/>
      <c r="J373" s="195"/>
      <c r="K373" s="195"/>
      <c r="L373" s="195"/>
      <c r="M373" s="195"/>
      <c r="N373" s="195"/>
      <c r="O373" s="196">
        <f t="shared" si="7"/>
        <v>0</v>
      </c>
      <c r="P373" s="201"/>
      <c r="Q373" s="198"/>
      <c r="R373" s="45"/>
      <c r="S373" s="56"/>
      <c r="T373" s="64"/>
    </row>
    <row r="374" spans="1:20" ht="15" customHeight="1" x14ac:dyDescent="0.25">
      <c r="A374" s="3"/>
      <c r="B374" s="194" t="s">
        <v>131</v>
      </c>
      <c r="C374" s="195"/>
      <c r="D374" s="195"/>
      <c r="E374" s="195"/>
      <c r="F374" s="195"/>
      <c r="G374" s="195"/>
      <c r="H374" s="195"/>
      <c r="I374" s="195"/>
      <c r="J374" s="195"/>
      <c r="K374" s="195"/>
      <c r="L374" s="195"/>
      <c r="M374" s="195"/>
      <c r="N374" s="195"/>
      <c r="O374" s="196">
        <f t="shared" si="7"/>
        <v>0</v>
      </c>
      <c r="P374" s="201"/>
      <c r="Q374" s="198"/>
      <c r="R374" s="45"/>
      <c r="S374" s="56"/>
      <c r="T374" s="64"/>
    </row>
    <row r="375" spans="1:20" ht="15" customHeight="1" x14ac:dyDescent="0.25">
      <c r="A375" s="3"/>
      <c r="B375" s="194" t="s">
        <v>131</v>
      </c>
      <c r="C375" s="195"/>
      <c r="D375" s="195"/>
      <c r="E375" s="195"/>
      <c r="F375" s="195"/>
      <c r="G375" s="195"/>
      <c r="H375" s="195"/>
      <c r="I375" s="195"/>
      <c r="J375" s="195"/>
      <c r="K375" s="195"/>
      <c r="L375" s="195"/>
      <c r="M375" s="195"/>
      <c r="N375" s="195"/>
      <c r="O375" s="196">
        <f t="shared" si="7"/>
        <v>0</v>
      </c>
      <c r="P375" s="201"/>
      <c r="Q375" s="198"/>
      <c r="R375" s="45"/>
      <c r="S375" s="56"/>
      <c r="T375" s="64"/>
    </row>
    <row r="376" spans="1:20" ht="15" customHeight="1" x14ac:dyDescent="0.25">
      <c r="A376" s="3"/>
      <c r="B376" s="194" t="s">
        <v>131</v>
      </c>
      <c r="C376" s="195"/>
      <c r="D376" s="195"/>
      <c r="E376" s="195"/>
      <c r="F376" s="195"/>
      <c r="G376" s="195"/>
      <c r="H376" s="195"/>
      <c r="I376" s="195"/>
      <c r="J376" s="195"/>
      <c r="K376" s="195"/>
      <c r="L376" s="195"/>
      <c r="M376" s="195"/>
      <c r="N376" s="195"/>
      <c r="O376" s="196">
        <f t="shared" si="7"/>
        <v>0</v>
      </c>
      <c r="P376" s="201"/>
      <c r="Q376" s="198"/>
      <c r="R376" s="45"/>
      <c r="S376" s="56"/>
      <c r="T376" s="64"/>
    </row>
    <row r="377" spans="1:20" ht="15" customHeight="1" x14ac:dyDescent="0.25">
      <c r="A377" s="3"/>
      <c r="B377" s="194" t="s">
        <v>131</v>
      </c>
      <c r="C377" s="195"/>
      <c r="D377" s="195"/>
      <c r="E377" s="195"/>
      <c r="F377" s="195"/>
      <c r="G377" s="195"/>
      <c r="H377" s="195"/>
      <c r="I377" s="195"/>
      <c r="J377" s="195"/>
      <c r="K377" s="195"/>
      <c r="L377" s="195"/>
      <c r="M377" s="195"/>
      <c r="N377" s="195"/>
      <c r="O377" s="196">
        <f t="shared" si="7"/>
        <v>0</v>
      </c>
      <c r="P377" s="201"/>
      <c r="Q377" s="198"/>
      <c r="R377" s="45"/>
      <c r="S377" s="56"/>
      <c r="T377" s="64"/>
    </row>
    <row r="378" spans="1:20" ht="15" customHeight="1" x14ac:dyDescent="0.25">
      <c r="A378" s="3"/>
      <c r="B378" s="194" t="s">
        <v>131</v>
      </c>
      <c r="C378" s="195"/>
      <c r="D378" s="195"/>
      <c r="E378" s="195"/>
      <c r="F378" s="195"/>
      <c r="G378" s="195"/>
      <c r="H378" s="195"/>
      <c r="I378" s="195"/>
      <c r="J378" s="195"/>
      <c r="K378" s="195"/>
      <c r="L378" s="195"/>
      <c r="M378" s="195"/>
      <c r="N378" s="195"/>
      <c r="O378" s="196">
        <f t="shared" si="7"/>
        <v>0</v>
      </c>
      <c r="P378" s="201"/>
      <c r="Q378" s="198"/>
      <c r="R378" s="45"/>
      <c r="S378" s="56"/>
      <c r="T378" s="64"/>
    </row>
    <row r="379" spans="1:20" ht="15" customHeight="1" x14ac:dyDescent="0.25">
      <c r="A379" s="3"/>
      <c r="B379" s="194" t="s">
        <v>131</v>
      </c>
      <c r="C379" s="195"/>
      <c r="D379" s="195"/>
      <c r="E379" s="195"/>
      <c r="F379" s="195"/>
      <c r="G379" s="195"/>
      <c r="H379" s="195"/>
      <c r="I379" s="195"/>
      <c r="J379" s="195"/>
      <c r="K379" s="195"/>
      <c r="L379" s="195"/>
      <c r="M379" s="195"/>
      <c r="N379" s="195"/>
      <c r="O379" s="196">
        <f t="shared" si="7"/>
        <v>0</v>
      </c>
      <c r="P379" s="201"/>
      <c r="Q379" s="198"/>
      <c r="R379" s="45"/>
      <c r="S379" s="56"/>
      <c r="T379" s="64"/>
    </row>
    <row r="380" spans="1:20" ht="15" customHeight="1" x14ac:dyDescent="0.25">
      <c r="A380" s="3"/>
      <c r="B380" s="194" t="s">
        <v>131</v>
      </c>
      <c r="C380" s="195"/>
      <c r="D380" s="195"/>
      <c r="E380" s="195"/>
      <c r="F380" s="195"/>
      <c r="G380" s="195"/>
      <c r="H380" s="195"/>
      <c r="I380" s="195"/>
      <c r="J380" s="195"/>
      <c r="K380" s="195"/>
      <c r="L380" s="195"/>
      <c r="M380" s="195"/>
      <c r="N380" s="195"/>
      <c r="O380" s="196">
        <f t="shared" si="7"/>
        <v>0</v>
      </c>
      <c r="P380" s="201"/>
      <c r="Q380" s="198"/>
      <c r="R380" s="45"/>
      <c r="S380" s="56"/>
      <c r="T380" s="64"/>
    </row>
    <row r="381" spans="1:20" ht="15" customHeight="1" x14ac:dyDescent="0.25">
      <c r="A381" s="3"/>
      <c r="B381" s="194" t="s">
        <v>131</v>
      </c>
      <c r="C381" s="195"/>
      <c r="D381" s="195"/>
      <c r="E381" s="195"/>
      <c r="F381" s="195"/>
      <c r="G381" s="195"/>
      <c r="H381" s="195"/>
      <c r="I381" s="195"/>
      <c r="J381" s="195"/>
      <c r="K381" s="195"/>
      <c r="L381" s="195"/>
      <c r="M381" s="195"/>
      <c r="N381" s="195"/>
      <c r="O381" s="196">
        <f t="shared" si="7"/>
        <v>0</v>
      </c>
      <c r="P381" s="201"/>
      <c r="Q381" s="198"/>
      <c r="R381" s="45"/>
      <c r="S381" s="56"/>
      <c r="T381" s="64"/>
    </row>
    <row r="382" spans="1:20" ht="15" customHeight="1" x14ac:dyDescent="0.25">
      <c r="A382" s="3"/>
      <c r="B382" s="194" t="s">
        <v>131</v>
      </c>
      <c r="C382" s="195"/>
      <c r="D382" s="195"/>
      <c r="E382" s="195"/>
      <c r="F382" s="195"/>
      <c r="G382" s="195"/>
      <c r="H382" s="195"/>
      <c r="I382" s="195"/>
      <c r="J382" s="195"/>
      <c r="K382" s="195"/>
      <c r="L382" s="195"/>
      <c r="M382" s="195"/>
      <c r="N382" s="195"/>
      <c r="O382" s="196">
        <f t="shared" si="7"/>
        <v>0</v>
      </c>
      <c r="P382" s="201"/>
      <c r="Q382" s="198"/>
      <c r="R382" s="45"/>
      <c r="S382" s="56"/>
      <c r="T382" s="64"/>
    </row>
    <row r="383" spans="1:20" ht="15" customHeight="1" x14ac:dyDescent="0.25">
      <c r="A383" s="3"/>
      <c r="B383" s="194" t="s">
        <v>131</v>
      </c>
      <c r="C383" s="195"/>
      <c r="D383" s="195"/>
      <c r="E383" s="195"/>
      <c r="F383" s="195"/>
      <c r="G383" s="195"/>
      <c r="H383" s="195"/>
      <c r="I383" s="195"/>
      <c r="J383" s="195"/>
      <c r="K383" s="195"/>
      <c r="L383" s="195"/>
      <c r="M383" s="195"/>
      <c r="N383" s="195"/>
      <c r="O383" s="196">
        <f t="shared" si="7"/>
        <v>0</v>
      </c>
      <c r="P383" s="201"/>
      <c r="Q383" s="198"/>
      <c r="R383" s="45"/>
      <c r="S383" s="56"/>
      <c r="T383" s="64"/>
    </row>
    <row r="384" spans="1:20" ht="15" customHeight="1" x14ac:dyDescent="0.25">
      <c r="A384" s="3"/>
      <c r="B384" s="194" t="s">
        <v>131</v>
      </c>
      <c r="C384" s="195"/>
      <c r="D384" s="195"/>
      <c r="E384" s="195"/>
      <c r="F384" s="195"/>
      <c r="G384" s="195"/>
      <c r="H384" s="195"/>
      <c r="I384" s="195"/>
      <c r="J384" s="195"/>
      <c r="K384" s="195"/>
      <c r="L384" s="195"/>
      <c r="M384" s="195"/>
      <c r="N384" s="195"/>
      <c r="O384" s="196">
        <f t="shared" si="7"/>
        <v>0</v>
      </c>
      <c r="P384" s="201"/>
      <c r="Q384" s="198"/>
      <c r="R384" s="45"/>
      <c r="S384" s="56"/>
      <c r="T384" s="64"/>
    </row>
    <row r="385" spans="1:20" ht="15" customHeight="1" x14ac:dyDescent="0.25">
      <c r="A385" s="3"/>
      <c r="B385" s="194" t="s">
        <v>131</v>
      </c>
      <c r="C385" s="195"/>
      <c r="D385" s="195"/>
      <c r="E385" s="195"/>
      <c r="F385" s="195"/>
      <c r="G385" s="195"/>
      <c r="H385" s="195"/>
      <c r="I385" s="195"/>
      <c r="J385" s="195"/>
      <c r="K385" s="195"/>
      <c r="L385" s="195"/>
      <c r="M385" s="195"/>
      <c r="N385" s="195"/>
      <c r="O385" s="196">
        <f t="shared" si="7"/>
        <v>0</v>
      </c>
      <c r="P385" s="201"/>
      <c r="Q385" s="198"/>
      <c r="R385" s="45"/>
      <c r="S385" s="56"/>
      <c r="T385" s="64"/>
    </row>
    <row r="386" spans="1:20" ht="15" customHeight="1" x14ac:dyDescent="0.25">
      <c r="A386" s="3"/>
      <c r="B386" s="194" t="s">
        <v>131</v>
      </c>
      <c r="C386" s="195"/>
      <c r="D386" s="195"/>
      <c r="E386" s="195"/>
      <c r="F386" s="195"/>
      <c r="G386" s="195"/>
      <c r="H386" s="195"/>
      <c r="I386" s="195"/>
      <c r="J386" s="195"/>
      <c r="K386" s="195"/>
      <c r="L386" s="195"/>
      <c r="M386" s="195"/>
      <c r="N386" s="195"/>
      <c r="O386" s="196">
        <f t="shared" si="7"/>
        <v>0</v>
      </c>
      <c r="P386" s="201"/>
      <c r="Q386" s="198"/>
      <c r="R386" s="45"/>
      <c r="S386" s="56"/>
      <c r="T386" s="64"/>
    </row>
    <row r="387" spans="1:20" ht="15" customHeight="1" x14ac:dyDescent="0.25">
      <c r="A387" s="3"/>
      <c r="B387" s="194" t="s">
        <v>131</v>
      </c>
      <c r="C387" s="195"/>
      <c r="D387" s="195"/>
      <c r="E387" s="195"/>
      <c r="F387" s="195"/>
      <c r="G387" s="195"/>
      <c r="H387" s="195"/>
      <c r="I387" s="195"/>
      <c r="J387" s="195"/>
      <c r="K387" s="195"/>
      <c r="L387" s="195"/>
      <c r="M387" s="195"/>
      <c r="N387" s="195"/>
      <c r="O387" s="196">
        <f t="shared" si="7"/>
        <v>0</v>
      </c>
      <c r="P387" s="201"/>
      <c r="Q387" s="198"/>
      <c r="R387" s="45"/>
      <c r="S387" s="56"/>
      <c r="T387" s="64"/>
    </row>
    <row r="388" spans="1:20" ht="15" customHeight="1" x14ac:dyDescent="0.25">
      <c r="A388" s="3"/>
      <c r="B388" s="194" t="s">
        <v>131</v>
      </c>
      <c r="C388" s="195"/>
      <c r="D388" s="195"/>
      <c r="E388" s="195"/>
      <c r="F388" s="195"/>
      <c r="G388" s="195"/>
      <c r="H388" s="195"/>
      <c r="I388" s="195"/>
      <c r="J388" s="195"/>
      <c r="K388" s="195"/>
      <c r="L388" s="195"/>
      <c r="M388" s="195"/>
      <c r="N388" s="195"/>
      <c r="O388" s="196">
        <f t="shared" si="7"/>
        <v>0</v>
      </c>
      <c r="P388" s="201"/>
      <c r="Q388" s="198"/>
      <c r="R388" s="45"/>
      <c r="S388" s="56"/>
      <c r="T388" s="64"/>
    </row>
    <row r="389" spans="1:20" ht="15" customHeight="1" x14ac:dyDescent="0.25">
      <c r="A389" s="3"/>
      <c r="B389" s="194" t="s">
        <v>131</v>
      </c>
      <c r="C389" s="195"/>
      <c r="D389" s="195"/>
      <c r="E389" s="195"/>
      <c r="F389" s="195"/>
      <c r="G389" s="195"/>
      <c r="H389" s="195"/>
      <c r="I389" s="195"/>
      <c r="J389" s="195"/>
      <c r="K389" s="195"/>
      <c r="L389" s="195"/>
      <c r="M389" s="195"/>
      <c r="N389" s="195"/>
      <c r="O389" s="196">
        <f t="shared" si="7"/>
        <v>0</v>
      </c>
      <c r="P389" s="201"/>
      <c r="Q389" s="198"/>
      <c r="R389" s="45"/>
      <c r="S389" s="56"/>
      <c r="T389" s="64"/>
    </row>
    <row r="390" spans="1:20" ht="15" customHeight="1" x14ac:dyDescent="0.25">
      <c r="A390" s="3"/>
      <c r="B390" s="194" t="s">
        <v>131</v>
      </c>
      <c r="C390" s="199" t="s">
        <v>37</v>
      </c>
      <c r="D390" s="195"/>
      <c r="E390" s="195"/>
      <c r="F390" s="195"/>
      <c r="G390" s="195"/>
      <c r="H390" s="195"/>
      <c r="I390" s="195"/>
      <c r="J390" s="195"/>
      <c r="K390" s="195"/>
      <c r="L390" s="195"/>
      <c r="M390" s="195"/>
      <c r="N390" s="195"/>
      <c r="O390" s="196">
        <f t="shared" si="7"/>
        <v>0</v>
      </c>
      <c r="P390" s="201"/>
      <c r="Q390" s="198"/>
      <c r="R390" s="45"/>
      <c r="S390" s="56"/>
      <c r="T390" s="64"/>
    </row>
    <row r="391" spans="1:20" ht="15" customHeight="1" x14ac:dyDescent="0.25">
      <c r="A391" s="3"/>
      <c r="B391" s="194" t="s">
        <v>131</v>
      </c>
      <c r="C391" s="200"/>
      <c r="D391" s="195"/>
      <c r="E391" s="195"/>
      <c r="F391" s="195"/>
      <c r="G391" s="195"/>
      <c r="H391" s="195"/>
      <c r="I391" s="195"/>
      <c r="J391" s="195"/>
      <c r="K391" s="195"/>
      <c r="L391" s="195"/>
      <c r="M391" s="195"/>
      <c r="N391" s="195"/>
      <c r="O391" s="196">
        <f t="shared" si="7"/>
        <v>0</v>
      </c>
      <c r="P391" s="201"/>
      <c r="Q391" s="198"/>
      <c r="R391" s="45"/>
      <c r="S391" s="56"/>
      <c r="T391" s="64"/>
    </row>
    <row r="392" spans="1:20" ht="15" customHeight="1" x14ac:dyDescent="0.25">
      <c r="A392" s="3"/>
      <c r="B392" s="422" t="s">
        <v>132</v>
      </c>
      <c r="C392" s="422"/>
      <c r="D392" s="422"/>
      <c r="E392" s="422"/>
      <c r="F392" s="422"/>
      <c r="G392" s="422"/>
      <c r="H392" s="422"/>
      <c r="I392" s="422"/>
      <c r="J392" s="422"/>
      <c r="K392" s="422"/>
      <c r="L392" s="422"/>
      <c r="M392" s="422"/>
      <c r="N392" s="422"/>
      <c r="O392" s="422"/>
      <c r="P392" s="188">
        <f>SUM(O394:O407)</f>
        <v>0</v>
      </c>
      <c r="Q392" s="189">
        <f>SUM(Q394:Q407)</f>
        <v>0</v>
      </c>
      <c r="R392" s="45"/>
      <c r="S392" s="56"/>
      <c r="T392" s="64"/>
    </row>
    <row r="393" spans="1:20" ht="15" customHeight="1" x14ac:dyDescent="0.25">
      <c r="A393" s="3"/>
      <c r="B393" s="190" t="s">
        <v>0</v>
      </c>
      <c r="C393" s="191" t="s">
        <v>1</v>
      </c>
      <c r="D393" s="191" t="s">
        <v>2</v>
      </c>
      <c r="E393" s="191" t="s">
        <v>28</v>
      </c>
      <c r="F393" s="191" t="s">
        <v>3</v>
      </c>
      <c r="G393" s="191" t="s">
        <v>4</v>
      </c>
      <c r="H393" s="191" t="s">
        <v>5</v>
      </c>
      <c r="I393" s="191" t="s">
        <v>6</v>
      </c>
      <c r="J393" s="191" t="s">
        <v>7</v>
      </c>
      <c r="K393" s="191" t="s">
        <v>8</v>
      </c>
      <c r="L393" s="191" t="s">
        <v>9</v>
      </c>
      <c r="M393" s="191" t="s">
        <v>10</v>
      </c>
      <c r="N393" s="191" t="s">
        <v>11</v>
      </c>
      <c r="O393" s="191" t="s">
        <v>12</v>
      </c>
      <c r="P393" s="192" t="s">
        <v>22</v>
      </c>
      <c r="Q393" s="193" t="s">
        <v>37</v>
      </c>
      <c r="R393" s="45"/>
      <c r="S393" s="56"/>
      <c r="T393" s="64"/>
    </row>
    <row r="394" spans="1:20" ht="15" customHeight="1" x14ac:dyDescent="0.25">
      <c r="A394" s="3"/>
      <c r="B394" s="194" t="s">
        <v>132</v>
      </c>
      <c r="C394" s="195"/>
      <c r="D394" s="195"/>
      <c r="E394" s="195"/>
      <c r="F394" s="195"/>
      <c r="G394" s="195"/>
      <c r="H394" s="195"/>
      <c r="I394" s="195"/>
      <c r="J394" s="195"/>
      <c r="K394" s="195"/>
      <c r="L394" s="195"/>
      <c r="M394" s="195"/>
      <c r="N394" s="195"/>
      <c r="O394" s="196">
        <f t="shared" si="7"/>
        <v>0</v>
      </c>
      <c r="P394" s="201"/>
      <c r="Q394" s="198"/>
      <c r="R394" s="45"/>
      <c r="S394" s="56"/>
      <c r="T394" s="64"/>
    </row>
    <row r="395" spans="1:20" ht="15" customHeight="1" x14ac:dyDescent="0.25">
      <c r="A395" s="3"/>
      <c r="B395" s="194" t="s">
        <v>132</v>
      </c>
      <c r="C395" s="195"/>
      <c r="D395" s="195"/>
      <c r="E395" s="195"/>
      <c r="F395" s="195"/>
      <c r="G395" s="195"/>
      <c r="H395" s="195"/>
      <c r="I395" s="195"/>
      <c r="J395" s="195"/>
      <c r="K395" s="195"/>
      <c r="L395" s="195"/>
      <c r="M395" s="195"/>
      <c r="N395" s="195"/>
      <c r="O395" s="196">
        <f t="shared" si="7"/>
        <v>0</v>
      </c>
      <c r="P395" s="201"/>
      <c r="Q395" s="198"/>
      <c r="R395" s="45"/>
      <c r="S395" s="56"/>
      <c r="T395" s="64"/>
    </row>
    <row r="396" spans="1:20" ht="15" customHeight="1" x14ac:dyDescent="0.25">
      <c r="A396" s="3"/>
      <c r="B396" s="194" t="s">
        <v>132</v>
      </c>
      <c r="C396" s="195"/>
      <c r="D396" s="195"/>
      <c r="E396" s="195"/>
      <c r="F396" s="195"/>
      <c r="G396" s="195"/>
      <c r="H396" s="195"/>
      <c r="I396" s="195"/>
      <c r="J396" s="195"/>
      <c r="K396" s="195"/>
      <c r="L396" s="195"/>
      <c r="M396" s="195"/>
      <c r="N396" s="195"/>
      <c r="O396" s="196">
        <f t="shared" si="7"/>
        <v>0</v>
      </c>
      <c r="P396" s="201"/>
      <c r="Q396" s="198"/>
      <c r="R396" s="45"/>
      <c r="S396" s="56"/>
      <c r="T396" s="64"/>
    </row>
    <row r="397" spans="1:20" ht="15" customHeight="1" x14ac:dyDescent="0.25">
      <c r="A397" s="3"/>
      <c r="B397" s="194" t="s">
        <v>132</v>
      </c>
      <c r="C397" s="195"/>
      <c r="D397" s="195"/>
      <c r="E397" s="195"/>
      <c r="F397" s="195"/>
      <c r="G397" s="195"/>
      <c r="H397" s="195"/>
      <c r="I397" s="195"/>
      <c r="J397" s="195"/>
      <c r="K397" s="195"/>
      <c r="L397" s="195"/>
      <c r="M397" s="195"/>
      <c r="N397" s="195"/>
      <c r="O397" s="196">
        <f t="shared" si="7"/>
        <v>0</v>
      </c>
      <c r="P397" s="201"/>
      <c r="Q397" s="198"/>
      <c r="R397" s="45"/>
      <c r="S397" s="56"/>
      <c r="T397" s="64"/>
    </row>
    <row r="398" spans="1:20" ht="15" customHeight="1" x14ac:dyDescent="0.25">
      <c r="A398" s="3"/>
      <c r="B398" s="194" t="s">
        <v>132</v>
      </c>
      <c r="C398" s="195"/>
      <c r="D398" s="195"/>
      <c r="E398" s="195"/>
      <c r="F398" s="195"/>
      <c r="G398" s="195"/>
      <c r="H398" s="195"/>
      <c r="I398" s="195"/>
      <c r="J398" s="195"/>
      <c r="K398" s="195"/>
      <c r="L398" s="195"/>
      <c r="M398" s="195"/>
      <c r="N398" s="195"/>
      <c r="O398" s="196">
        <f t="shared" si="7"/>
        <v>0</v>
      </c>
      <c r="P398" s="201"/>
      <c r="Q398" s="198"/>
      <c r="R398" s="45"/>
      <c r="S398" s="56"/>
      <c r="T398" s="64"/>
    </row>
    <row r="399" spans="1:20" ht="15" customHeight="1" x14ac:dyDescent="0.25">
      <c r="A399" s="3"/>
      <c r="B399" s="194" t="s">
        <v>132</v>
      </c>
      <c r="C399" s="195"/>
      <c r="D399" s="195"/>
      <c r="E399" s="195"/>
      <c r="F399" s="195"/>
      <c r="G399" s="195"/>
      <c r="H399" s="195"/>
      <c r="I399" s="195"/>
      <c r="J399" s="195"/>
      <c r="K399" s="195"/>
      <c r="L399" s="195"/>
      <c r="M399" s="195"/>
      <c r="N399" s="195"/>
      <c r="O399" s="196">
        <f t="shared" si="7"/>
        <v>0</v>
      </c>
      <c r="P399" s="201"/>
      <c r="Q399" s="198"/>
      <c r="R399" s="45"/>
      <c r="S399" s="56"/>
      <c r="T399" s="64"/>
    </row>
    <row r="400" spans="1:20" ht="15" customHeight="1" x14ac:dyDescent="0.25">
      <c r="A400" s="3"/>
      <c r="B400" s="194" t="s">
        <v>132</v>
      </c>
      <c r="C400" s="195"/>
      <c r="D400" s="195"/>
      <c r="E400" s="195"/>
      <c r="F400" s="195"/>
      <c r="G400" s="195"/>
      <c r="H400" s="195"/>
      <c r="I400" s="195"/>
      <c r="J400" s="195"/>
      <c r="K400" s="195"/>
      <c r="L400" s="195"/>
      <c r="M400" s="195"/>
      <c r="N400" s="195"/>
      <c r="O400" s="196">
        <f t="shared" si="7"/>
        <v>0</v>
      </c>
      <c r="P400" s="201"/>
      <c r="Q400" s="198"/>
      <c r="R400" s="45"/>
      <c r="S400" s="56"/>
      <c r="T400" s="64"/>
    </row>
    <row r="401" spans="1:20" ht="15" customHeight="1" x14ac:dyDescent="0.25">
      <c r="A401" s="3"/>
      <c r="B401" s="194" t="s">
        <v>132</v>
      </c>
      <c r="C401" s="195"/>
      <c r="D401" s="195"/>
      <c r="E401" s="195"/>
      <c r="F401" s="195"/>
      <c r="G401" s="195"/>
      <c r="H401" s="195"/>
      <c r="I401" s="195"/>
      <c r="J401" s="195"/>
      <c r="K401" s="195"/>
      <c r="L401" s="195"/>
      <c r="M401" s="195"/>
      <c r="N401" s="195"/>
      <c r="O401" s="196">
        <f t="shared" si="7"/>
        <v>0</v>
      </c>
      <c r="P401" s="201"/>
      <c r="Q401" s="198"/>
      <c r="R401" s="45"/>
      <c r="S401" s="56"/>
      <c r="T401" s="64"/>
    </row>
    <row r="402" spans="1:20" ht="15" customHeight="1" x14ac:dyDescent="0.25">
      <c r="A402" s="3"/>
      <c r="B402" s="194" t="s">
        <v>132</v>
      </c>
      <c r="C402" s="195"/>
      <c r="D402" s="195"/>
      <c r="E402" s="195"/>
      <c r="F402" s="195"/>
      <c r="G402" s="195"/>
      <c r="H402" s="195"/>
      <c r="I402" s="195"/>
      <c r="J402" s="195"/>
      <c r="K402" s="195"/>
      <c r="L402" s="195"/>
      <c r="M402" s="195"/>
      <c r="N402" s="195"/>
      <c r="O402" s="196">
        <f t="shared" si="7"/>
        <v>0</v>
      </c>
      <c r="P402" s="201"/>
      <c r="Q402" s="198"/>
      <c r="R402" s="45"/>
      <c r="S402" s="56"/>
      <c r="T402" s="64"/>
    </row>
    <row r="403" spans="1:20" ht="15" customHeight="1" x14ac:dyDescent="0.25">
      <c r="A403" s="3"/>
      <c r="B403" s="194" t="s">
        <v>132</v>
      </c>
      <c r="C403" s="195"/>
      <c r="D403" s="195"/>
      <c r="E403" s="195"/>
      <c r="F403" s="195"/>
      <c r="G403" s="195"/>
      <c r="H403" s="195"/>
      <c r="I403" s="195"/>
      <c r="J403" s="195"/>
      <c r="K403" s="195"/>
      <c r="L403" s="195"/>
      <c r="M403" s="195"/>
      <c r="N403" s="195"/>
      <c r="O403" s="196">
        <f t="shared" si="7"/>
        <v>0</v>
      </c>
      <c r="P403" s="201"/>
      <c r="Q403" s="198"/>
      <c r="R403" s="45"/>
      <c r="S403" s="56"/>
      <c r="T403" s="64"/>
    </row>
    <row r="404" spans="1:20" ht="15" customHeight="1" x14ac:dyDescent="0.25">
      <c r="A404" s="3"/>
      <c r="B404" s="194" t="s">
        <v>132</v>
      </c>
      <c r="C404" s="195"/>
      <c r="D404" s="195"/>
      <c r="E404" s="195"/>
      <c r="F404" s="195"/>
      <c r="G404" s="195"/>
      <c r="H404" s="195"/>
      <c r="I404" s="195"/>
      <c r="J404" s="195"/>
      <c r="K404" s="195"/>
      <c r="L404" s="195"/>
      <c r="M404" s="195"/>
      <c r="N404" s="195"/>
      <c r="O404" s="196">
        <f t="shared" si="7"/>
        <v>0</v>
      </c>
      <c r="P404" s="201"/>
      <c r="Q404" s="198"/>
      <c r="R404" s="45"/>
      <c r="S404" s="56"/>
      <c r="T404" s="64"/>
    </row>
    <row r="405" spans="1:20" ht="15" customHeight="1" x14ac:dyDescent="0.25">
      <c r="A405" s="3"/>
      <c r="B405" s="194" t="s">
        <v>132</v>
      </c>
      <c r="C405" s="195"/>
      <c r="D405" s="195"/>
      <c r="E405" s="195"/>
      <c r="F405" s="195"/>
      <c r="G405" s="195"/>
      <c r="H405" s="195"/>
      <c r="I405" s="195"/>
      <c r="J405" s="195"/>
      <c r="K405" s="195"/>
      <c r="L405" s="195"/>
      <c r="M405" s="195"/>
      <c r="N405" s="195"/>
      <c r="O405" s="196">
        <f t="shared" si="7"/>
        <v>0</v>
      </c>
      <c r="P405" s="201"/>
      <c r="Q405" s="198"/>
      <c r="R405" s="45"/>
      <c r="S405" s="56"/>
      <c r="T405" s="64"/>
    </row>
    <row r="406" spans="1:20" ht="15" customHeight="1" x14ac:dyDescent="0.25">
      <c r="A406" s="3"/>
      <c r="B406" s="194" t="s">
        <v>132</v>
      </c>
      <c r="C406" s="199" t="s">
        <v>37</v>
      </c>
      <c r="D406" s="195"/>
      <c r="E406" s="195"/>
      <c r="F406" s="195"/>
      <c r="G406" s="195"/>
      <c r="H406" s="195"/>
      <c r="I406" s="195"/>
      <c r="J406" s="195"/>
      <c r="K406" s="195"/>
      <c r="L406" s="195"/>
      <c r="M406" s="195"/>
      <c r="N406" s="195"/>
      <c r="O406" s="196">
        <f t="shared" si="7"/>
        <v>0</v>
      </c>
      <c r="P406" s="201"/>
      <c r="Q406" s="198"/>
      <c r="R406" s="45"/>
      <c r="S406" s="56"/>
      <c r="T406" s="64"/>
    </row>
    <row r="407" spans="1:20" ht="15" customHeight="1" x14ac:dyDescent="0.25">
      <c r="A407" s="3"/>
      <c r="B407" s="194" t="s">
        <v>132</v>
      </c>
      <c r="C407" s="200"/>
      <c r="D407" s="195"/>
      <c r="E407" s="195"/>
      <c r="F407" s="195"/>
      <c r="G407" s="195"/>
      <c r="H407" s="195"/>
      <c r="I407" s="195"/>
      <c r="J407" s="195"/>
      <c r="K407" s="195"/>
      <c r="L407" s="195"/>
      <c r="M407" s="195"/>
      <c r="N407" s="195"/>
      <c r="O407" s="196">
        <f t="shared" si="7"/>
        <v>0</v>
      </c>
      <c r="P407" s="201"/>
      <c r="Q407" s="198"/>
      <c r="R407" s="45"/>
      <c r="S407" s="56"/>
      <c r="T407" s="64"/>
    </row>
    <row r="408" spans="1:20" ht="15" customHeight="1" x14ac:dyDescent="0.25">
      <c r="A408" s="3"/>
      <c r="B408" s="422" t="s">
        <v>133</v>
      </c>
      <c r="C408" s="422"/>
      <c r="D408" s="422"/>
      <c r="E408" s="422"/>
      <c r="F408" s="422"/>
      <c r="G408" s="422"/>
      <c r="H408" s="422"/>
      <c r="I408" s="422"/>
      <c r="J408" s="422"/>
      <c r="K408" s="422"/>
      <c r="L408" s="422"/>
      <c r="M408" s="422"/>
      <c r="N408" s="422"/>
      <c r="O408" s="422"/>
      <c r="P408" s="188">
        <f>SUM(O410:O423)</f>
        <v>0</v>
      </c>
      <c r="Q408" s="189">
        <f>SUM(Q410:Q423)</f>
        <v>0</v>
      </c>
      <c r="R408" s="45"/>
      <c r="S408" s="56"/>
      <c r="T408" s="64"/>
    </row>
    <row r="409" spans="1:20" ht="15" customHeight="1" x14ac:dyDescent="0.25">
      <c r="A409" s="3"/>
      <c r="B409" s="190" t="s">
        <v>0</v>
      </c>
      <c r="C409" s="191" t="s">
        <v>1</v>
      </c>
      <c r="D409" s="191" t="s">
        <v>2</v>
      </c>
      <c r="E409" s="191" t="s">
        <v>28</v>
      </c>
      <c r="F409" s="191" t="s">
        <v>3</v>
      </c>
      <c r="G409" s="191" t="s">
        <v>4</v>
      </c>
      <c r="H409" s="191" t="s">
        <v>5</v>
      </c>
      <c r="I409" s="191" t="s">
        <v>6</v>
      </c>
      <c r="J409" s="191" t="s">
        <v>7</v>
      </c>
      <c r="K409" s="191" t="s">
        <v>8</v>
      </c>
      <c r="L409" s="191" t="s">
        <v>9</v>
      </c>
      <c r="M409" s="191" t="s">
        <v>10</v>
      </c>
      <c r="N409" s="191" t="s">
        <v>11</v>
      </c>
      <c r="O409" s="191" t="s">
        <v>12</v>
      </c>
      <c r="P409" s="192" t="s">
        <v>22</v>
      </c>
      <c r="Q409" s="193" t="s">
        <v>37</v>
      </c>
      <c r="R409" s="45"/>
      <c r="S409" s="56"/>
      <c r="T409" s="64"/>
    </row>
    <row r="410" spans="1:20" ht="15" customHeight="1" x14ac:dyDescent="0.25">
      <c r="A410" s="3"/>
      <c r="B410" s="194" t="s">
        <v>133</v>
      </c>
      <c r="C410" s="195"/>
      <c r="D410" s="195"/>
      <c r="E410" s="195"/>
      <c r="F410" s="195"/>
      <c r="G410" s="195"/>
      <c r="H410" s="195"/>
      <c r="I410" s="195"/>
      <c r="J410" s="195"/>
      <c r="K410" s="195"/>
      <c r="L410" s="195"/>
      <c r="M410" s="195"/>
      <c r="N410" s="195"/>
      <c r="O410" s="196">
        <f t="shared" si="7"/>
        <v>0</v>
      </c>
      <c r="P410" s="201"/>
      <c r="Q410" s="198"/>
      <c r="R410" s="45"/>
      <c r="S410" s="56"/>
      <c r="T410" s="64"/>
    </row>
    <row r="411" spans="1:20" ht="15" customHeight="1" x14ac:dyDescent="0.25">
      <c r="A411" s="3"/>
      <c r="B411" s="194" t="s">
        <v>133</v>
      </c>
      <c r="C411" s="195"/>
      <c r="D411" s="195"/>
      <c r="E411" s="195"/>
      <c r="F411" s="195"/>
      <c r="G411" s="195"/>
      <c r="H411" s="195"/>
      <c r="I411" s="195"/>
      <c r="J411" s="195"/>
      <c r="K411" s="195"/>
      <c r="L411" s="195"/>
      <c r="M411" s="195"/>
      <c r="N411" s="195"/>
      <c r="O411" s="196">
        <f t="shared" si="7"/>
        <v>0</v>
      </c>
      <c r="P411" s="201"/>
      <c r="Q411" s="198"/>
      <c r="R411" s="45"/>
      <c r="S411" s="56"/>
      <c r="T411" s="64"/>
    </row>
    <row r="412" spans="1:20" ht="15" customHeight="1" x14ac:dyDescent="0.25">
      <c r="A412" s="3"/>
      <c r="B412" s="194" t="s">
        <v>133</v>
      </c>
      <c r="C412" s="195"/>
      <c r="D412" s="195"/>
      <c r="E412" s="195"/>
      <c r="F412" s="195"/>
      <c r="G412" s="195"/>
      <c r="H412" s="195"/>
      <c r="I412" s="195"/>
      <c r="J412" s="195"/>
      <c r="K412" s="195"/>
      <c r="L412" s="195"/>
      <c r="M412" s="195"/>
      <c r="N412" s="195"/>
      <c r="O412" s="196">
        <f t="shared" si="7"/>
        <v>0</v>
      </c>
      <c r="P412" s="201"/>
      <c r="Q412" s="198"/>
      <c r="R412" s="45"/>
      <c r="S412" s="56"/>
      <c r="T412" s="64"/>
    </row>
    <row r="413" spans="1:20" ht="15" customHeight="1" x14ac:dyDescent="0.25">
      <c r="A413" s="3"/>
      <c r="B413" s="194" t="s">
        <v>133</v>
      </c>
      <c r="C413" s="195"/>
      <c r="D413" s="195"/>
      <c r="E413" s="195"/>
      <c r="F413" s="195"/>
      <c r="G413" s="195"/>
      <c r="H413" s="195"/>
      <c r="I413" s="195"/>
      <c r="J413" s="195"/>
      <c r="K413" s="195"/>
      <c r="L413" s="195"/>
      <c r="M413" s="195"/>
      <c r="N413" s="195"/>
      <c r="O413" s="196">
        <f t="shared" si="7"/>
        <v>0</v>
      </c>
      <c r="P413" s="201"/>
      <c r="Q413" s="198"/>
      <c r="R413" s="45"/>
      <c r="S413" s="56"/>
      <c r="T413" s="64"/>
    </row>
    <row r="414" spans="1:20" ht="15" customHeight="1" x14ac:dyDescent="0.25">
      <c r="A414" s="3"/>
      <c r="B414" s="194" t="s">
        <v>133</v>
      </c>
      <c r="C414" s="195"/>
      <c r="D414" s="195"/>
      <c r="E414" s="195"/>
      <c r="F414" s="195"/>
      <c r="G414" s="195"/>
      <c r="H414" s="195"/>
      <c r="I414" s="195"/>
      <c r="J414" s="195"/>
      <c r="K414" s="195"/>
      <c r="L414" s="195"/>
      <c r="M414" s="195"/>
      <c r="N414" s="195"/>
      <c r="O414" s="196">
        <f t="shared" si="7"/>
        <v>0</v>
      </c>
      <c r="P414" s="201"/>
      <c r="Q414" s="198"/>
      <c r="R414" s="45"/>
      <c r="S414" s="56"/>
      <c r="T414" s="64"/>
    </row>
    <row r="415" spans="1:20" ht="15" customHeight="1" x14ac:dyDescent="0.25">
      <c r="A415" s="3"/>
      <c r="B415" s="194" t="s">
        <v>133</v>
      </c>
      <c r="C415" s="195"/>
      <c r="D415" s="195"/>
      <c r="E415" s="195"/>
      <c r="F415" s="195"/>
      <c r="G415" s="195"/>
      <c r="H415" s="195"/>
      <c r="I415" s="195"/>
      <c r="J415" s="195"/>
      <c r="K415" s="195"/>
      <c r="L415" s="195"/>
      <c r="M415" s="195"/>
      <c r="N415" s="195"/>
      <c r="O415" s="196">
        <f t="shared" si="7"/>
        <v>0</v>
      </c>
      <c r="P415" s="201"/>
      <c r="Q415" s="198"/>
      <c r="R415" s="45"/>
      <c r="S415" s="56"/>
      <c r="T415" s="64"/>
    </row>
    <row r="416" spans="1:20" ht="15" customHeight="1" x14ac:dyDescent="0.25">
      <c r="A416" s="3"/>
      <c r="B416" s="194" t="s">
        <v>133</v>
      </c>
      <c r="C416" s="195"/>
      <c r="D416" s="195"/>
      <c r="E416" s="195"/>
      <c r="F416" s="195"/>
      <c r="G416" s="195"/>
      <c r="H416" s="195"/>
      <c r="I416" s="195"/>
      <c r="J416" s="195"/>
      <c r="K416" s="195"/>
      <c r="L416" s="195"/>
      <c r="M416" s="195"/>
      <c r="N416" s="195"/>
      <c r="O416" s="196">
        <f t="shared" ref="O416:O651" si="8">SUM(F416:N416)</f>
        <v>0</v>
      </c>
      <c r="P416" s="201"/>
      <c r="Q416" s="198"/>
      <c r="R416" s="45"/>
      <c r="S416" s="56"/>
      <c r="T416" s="64"/>
    </row>
    <row r="417" spans="1:20" ht="15" customHeight="1" x14ac:dyDescent="0.25">
      <c r="A417" s="3"/>
      <c r="B417" s="194" t="s">
        <v>133</v>
      </c>
      <c r="C417" s="195"/>
      <c r="D417" s="195"/>
      <c r="E417" s="195"/>
      <c r="F417" s="195"/>
      <c r="G417" s="195"/>
      <c r="H417" s="195"/>
      <c r="I417" s="195"/>
      <c r="J417" s="195"/>
      <c r="K417" s="195"/>
      <c r="L417" s="195"/>
      <c r="M417" s="195"/>
      <c r="N417" s="195"/>
      <c r="O417" s="196">
        <f t="shared" si="8"/>
        <v>0</v>
      </c>
      <c r="P417" s="201"/>
      <c r="Q417" s="198"/>
      <c r="R417" s="45"/>
      <c r="S417" s="56"/>
      <c r="T417" s="64"/>
    </row>
    <row r="418" spans="1:20" ht="15" customHeight="1" x14ac:dyDescent="0.25">
      <c r="A418" s="3"/>
      <c r="B418" s="194" t="s">
        <v>133</v>
      </c>
      <c r="C418" s="195"/>
      <c r="D418" s="195"/>
      <c r="E418" s="195"/>
      <c r="F418" s="195"/>
      <c r="G418" s="195"/>
      <c r="H418" s="195"/>
      <c r="I418" s="195"/>
      <c r="J418" s="195"/>
      <c r="K418" s="195"/>
      <c r="L418" s="195"/>
      <c r="M418" s="195"/>
      <c r="N418" s="195"/>
      <c r="O418" s="196">
        <f t="shared" si="8"/>
        <v>0</v>
      </c>
      <c r="P418" s="201"/>
      <c r="Q418" s="198"/>
      <c r="R418" s="45"/>
      <c r="S418" s="56"/>
      <c r="T418" s="64"/>
    </row>
    <row r="419" spans="1:20" ht="15" customHeight="1" x14ac:dyDescent="0.25">
      <c r="A419" s="3"/>
      <c r="B419" s="194" t="s">
        <v>133</v>
      </c>
      <c r="C419" s="195"/>
      <c r="D419" s="195"/>
      <c r="E419" s="195"/>
      <c r="F419" s="195"/>
      <c r="G419" s="195"/>
      <c r="H419" s="195"/>
      <c r="I419" s="195"/>
      <c r="J419" s="195"/>
      <c r="K419" s="195"/>
      <c r="L419" s="195"/>
      <c r="M419" s="195"/>
      <c r="N419" s="195"/>
      <c r="O419" s="196">
        <f t="shared" si="8"/>
        <v>0</v>
      </c>
      <c r="P419" s="201"/>
      <c r="Q419" s="198"/>
      <c r="R419" s="45"/>
      <c r="S419" s="56"/>
      <c r="T419" s="64"/>
    </row>
    <row r="420" spans="1:20" ht="15" customHeight="1" x14ac:dyDescent="0.25">
      <c r="A420" s="3"/>
      <c r="B420" s="194" t="s">
        <v>133</v>
      </c>
      <c r="C420" s="195"/>
      <c r="D420" s="195"/>
      <c r="E420" s="195"/>
      <c r="F420" s="195"/>
      <c r="G420" s="195"/>
      <c r="H420" s="195"/>
      <c r="I420" s="195"/>
      <c r="J420" s="195"/>
      <c r="K420" s="195"/>
      <c r="L420" s="195"/>
      <c r="M420" s="195"/>
      <c r="N420" s="195"/>
      <c r="O420" s="196">
        <f t="shared" si="8"/>
        <v>0</v>
      </c>
      <c r="P420" s="201"/>
      <c r="Q420" s="198"/>
      <c r="R420" s="45"/>
      <c r="S420" s="56"/>
      <c r="T420" s="64"/>
    </row>
    <row r="421" spans="1:20" ht="15" customHeight="1" x14ac:dyDescent="0.25">
      <c r="A421" s="3"/>
      <c r="B421" s="194" t="s">
        <v>133</v>
      </c>
      <c r="C421" s="195"/>
      <c r="D421" s="195"/>
      <c r="E421" s="195"/>
      <c r="F421" s="195"/>
      <c r="G421" s="195"/>
      <c r="H421" s="195"/>
      <c r="I421" s="195"/>
      <c r="J421" s="195"/>
      <c r="K421" s="195"/>
      <c r="L421" s="195"/>
      <c r="M421" s="195"/>
      <c r="N421" s="195"/>
      <c r="O421" s="196">
        <f t="shared" si="8"/>
        <v>0</v>
      </c>
      <c r="P421" s="201"/>
      <c r="Q421" s="198"/>
      <c r="R421" s="45"/>
      <c r="S421" s="56"/>
      <c r="T421" s="64"/>
    </row>
    <row r="422" spans="1:20" ht="15" customHeight="1" x14ac:dyDescent="0.25">
      <c r="A422" s="3"/>
      <c r="B422" s="194" t="s">
        <v>133</v>
      </c>
      <c r="C422" s="199" t="s">
        <v>37</v>
      </c>
      <c r="D422" s="195"/>
      <c r="E422" s="195"/>
      <c r="F422" s="195"/>
      <c r="G422" s="195"/>
      <c r="H422" s="195"/>
      <c r="I422" s="195"/>
      <c r="J422" s="195"/>
      <c r="K422" s="195"/>
      <c r="L422" s="195"/>
      <c r="M422" s="195"/>
      <c r="N422" s="195"/>
      <c r="O422" s="196">
        <f t="shared" si="8"/>
        <v>0</v>
      </c>
      <c r="P422" s="201"/>
      <c r="Q422" s="198"/>
      <c r="R422" s="45"/>
      <c r="S422" s="56"/>
      <c r="T422" s="64"/>
    </row>
    <row r="423" spans="1:20" ht="15" customHeight="1" x14ac:dyDescent="0.25">
      <c r="A423" s="3"/>
      <c r="B423" s="194" t="s">
        <v>133</v>
      </c>
      <c r="C423" s="200"/>
      <c r="D423" s="195"/>
      <c r="E423" s="195"/>
      <c r="F423" s="195"/>
      <c r="G423" s="195"/>
      <c r="H423" s="195"/>
      <c r="I423" s="195"/>
      <c r="J423" s="195"/>
      <c r="K423" s="195"/>
      <c r="L423" s="195"/>
      <c r="M423" s="195"/>
      <c r="N423" s="195"/>
      <c r="O423" s="196">
        <f t="shared" si="8"/>
        <v>0</v>
      </c>
      <c r="P423" s="201"/>
      <c r="Q423" s="198"/>
      <c r="R423" s="45"/>
      <c r="S423" s="56"/>
      <c r="T423" s="64"/>
    </row>
    <row r="424" spans="1:20" ht="15" customHeight="1" x14ac:dyDescent="0.25">
      <c r="A424" s="3"/>
      <c r="B424" s="422" t="s">
        <v>134</v>
      </c>
      <c r="C424" s="422"/>
      <c r="D424" s="422"/>
      <c r="E424" s="422"/>
      <c r="F424" s="422"/>
      <c r="G424" s="422"/>
      <c r="H424" s="422"/>
      <c r="I424" s="422"/>
      <c r="J424" s="422"/>
      <c r="K424" s="422"/>
      <c r="L424" s="422"/>
      <c r="M424" s="422"/>
      <c r="N424" s="422"/>
      <c r="O424" s="422"/>
      <c r="P424" s="188">
        <f>SUM(O426:O436)</f>
        <v>0</v>
      </c>
      <c r="Q424" s="189">
        <f>SUM(Q426:Q436)</f>
        <v>0</v>
      </c>
      <c r="R424" s="45"/>
      <c r="S424" s="56"/>
      <c r="T424" s="64"/>
    </row>
    <row r="425" spans="1:20" ht="15" customHeight="1" x14ac:dyDescent="0.25">
      <c r="A425" s="3"/>
      <c r="B425" s="190" t="s">
        <v>0</v>
      </c>
      <c r="C425" s="191" t="s">
        <v>1</v>
      </c>
      <c r="D425" s="191" t="s">
        <v>2</v>
      </c>
      <c r="E425" s="191" t="s">
        <v>28</v>
      </c>
      <c r="F425" s="191" t="s">
        <v>3</v>
      </c>
      <c r="G425" s="191" t="s">
        <v>4</v>
      </c>
      <c r="H425" s="191" t="s">
        <v>5</v>
      </c>
      <c r="I425" s="191" t="s">
        <v>6</v>
      </c>
      <c r="J425" s="191" t="s">
        <v>7</v>
      </c>
      <c r="K425" s="191" t="s">
        <v>8</v>
      </c>
      <c r="L425" s="191" t="s">
        <v>9</v>
      </c>
      <c r="M425" s="191" t="s">
        <v>10</v>
      </c>
      <c r="N425" s="191" t="s">
        <v>11</v>
      </c>
      <c r="O425" s="191" t="s">
        <v>12</v>
      </c>
      <c r="P425" s="192" t="s">
        <v>22</v>
      </c>
      <c r="Q425" s="193" t="s">
        <v>37</v>
      </c>
      <c r="R425" s="45"/>
      <c r="S425" s="56"/>
      <c r="T425" s="64"/>
    </row>
    <row r="426" spans="1:20" ht="15" customHeight="1" x14ac:dyDescent="0.25">
      <c r="A426" s="3"/>
      <c r="B426" s="194" t="s">
        <v>134</v>
      </c>
      <c r="C426" s="195"/>
      <c r="D426" s="195"/>
      <c r="E426" s="195"/>
      <c r="F426" s="195"/>
      <c r="G426" s="195"/>
      <c r="H426" s="195"/>
      <c r="I426" s="195"/>
      <c r="J426" s="195"/>
      <c r="K426" s="195"/>
      <c r="L426" s="195"/>
      <c r="M426" s="195"/>
      <c r="N426" s="195"/>
      <c r="O426" s="196">
        <f t="shared" si="8"/>
        <v>0</v>
      </c>
      <c r="P426" s="201"/>
      <c r="Q426" s="198"/>
      <c r="R426" s="45"/>
      <c r="S426" s="56"/>
      <c r="T426" s="64"/>
    </row>
    <row r="427" spans="1:20" ht="15" customHeight="1" x14ac:dyDescent="0.25">
      <c r="A427" s="3"/>
      <c r="B427" s="194" t="s">
        <v>134</v>
      </c>
      <c r="C427" s="195"/>
      <c r="D427" s="195"/>
      <c r="E427" s="195"/>
      <c r="F427" s="195"/>
      <c r="G427" s="195"/>
      <c r="H427" s="195"/>
      <c r="I427" s="195"/>
      <c r="J427" s="195"/>
      <c r="K427" s="195"/>
      <c r="L427" s="195"/>
      <c r="M427" s="195"/>
      <c r="N427" s="195"/>
      <c r="O427" s="196">
        <f t="shared" si="8"/>
        <v>0</v>
      </c>
      <c r="P427" s="201"/>
      <c r="Q427" s="198"/>
      <c r="R427" s="45"/>
      <c r="S427" s="56"/>
      <c r="T427" s="64"/>
    </row>
    <row r="428" spans="1:20" ht="15" customHeight="1" x14ac:dyDescent="0.25">
      <c r="A428" s="3"/>
      <c r="B428" s="194" t="s">
        <v>134</v>
      </c>
      <c r="C428" s="195"/>
      <c r="D428" s="195"/>
      <c r="E428" s="195"/>
      <c r="F428" s="195"/>
      <c r="G428" s="195"/>
      <c r="H428" s="195"/>
      <c r="I428" s="195"/>
      <c r="J428" s="195"/>
      <c r="K428" s="195"/>
      <c r="L428" s="195"/>
      <c r="M428" s="195"/>
      <c r="N428" s="195"/>
      <c r="O428" s="196">
        <f t="shared" si="8"/>
        <v>0</v>
      </c>
      <c r="P428" s="201"/>
      <c r="Q428" s="198"/>
      <c r="R428" s="45"/>
      <c r="S428" s="56"/>
      <c r="T428" s="64"/>
    </row>
    <row r="429" spans="1:20" ht="15" customHeight="1" x14ac:dyDescent="0.25">
      <c r="A429" s="3"/>
      <c r="B429" s="194" t="s">
        <v>134</v>
      </c>
      <c r="C429" s="195"/>
      <c r="D429" s="195"/>
      <c r="E429" s="195"/>
      <c r="F429" s="195"/>
      <c r="G429" s="195"/>
      <c r="H429" s="195"/>
      <c r="I429" s="195"/>
      <c r="J429" s="195"/>
      <c r="K429" s="195"/>
      <c r="L429" s="195"/>
      <c r="M429" s="195"/>
      <c r="N429" s="195"/>
      <c r="O429" s="196">
        <f t="shared" si="8"/>
        <v>0</v>
      </c>
      <c r="P429" s="201"/>
      <c r="Q429" s="198"/>
      <c r="R429" s="45"/>
      <c r="S429" s="56"/>
      <c r="T429" s="64"/>
    </row>
    <row r="430" spans="1:20" ht="15" customHeight="1" x14ac:dyDescent="0.25">
      <c r="A430" s="3"/>
      <c r="B430" s="194" t="s">
        <v>134</v>
      </c>
      <c r="C430" s="195"/>
      <c r="D430" s="195"/>
      <c r="E430" s="195"/>
      <c r="F430" s="195"/>
      <c r="G430" s="195"/>
      <c r="H430" s="195"/>
      <c r="I430" s="195"/>
      <c r="J430" s="195"/>
      <c r="K430" s="195"/>
      <c r="L430" s="195"/>
      <c r="M430" s="195"/>
      <c r="N430" s="195"/>
      <c r="O430" s="196">
        <f t="shared" si="8"/>
        <v>0</v>
      </c>
      <c r="P430" s="201"/>
      <c r="Q430" s="198"/>
      <c r="R430" s="45"/>
      <c r="S430" s="56"/>
      <c r="T430" s="64"/>
    </row>
    <row r="431" spans="1:20" ht="15" customHeight="1" x14ac:dyDescent="0.25">
      <c r="A431" s="3"/>
      <c r="B431" s="194" t="s">
        <v>134</v>
      </c>
      <c r="C431" s="195"/>
      <c r="D431" s="195"/>
      <c r="E431" s="195"/>
      <c r="F431" s="195"/>
      <c r="G431" s="195"/>
      <c r="H431" s="195"/>
      <c r="I431" s="195"/>
      <c r="J431" s="195"/>
      <c r="K431" s="195"/>
      <c r="L431" s="195"/>
      <c r="M431" s="195"/>
      <c r="N431" s="195"/>
      <c r="O431" s="196">
        <f t="shared" si="8"/>
        <v>0</v>
      </c>
      <c r="P431" s="201"/>
      <c r="Q431" s="198"/>
      <c r="R431" s="45"/>
      <c r="S431" s="56"/>
      <c r="T431" s="64"/>
    </row>
    <row r="432" spans="1:20" ht="15" customHeight="1" x14ac:dyDescent="0.25">
      <c r="A432" s="3"/>
      <c r="B432" s="194" t="s">
        <v>134</v>
      </c>
      <c r="C432" s="195"/>
      <c r="D432" s="195"/>
      <c r="E432" s="195"/>
      <c r="F432" s="195"/>
      <c r="G432" s="195"/>
      <c r="H432" s="195"/>
      <c r="I432" s="195"/>
      <c r="J432" s="195"/>
      <c r="K432" s="195"/>
      <c r="L432" s="195"/>
      <c r="M432" s="195"/>
      <c r="N432" s="195"/>
      <c r="O432" s="196">
        <f t="shared" si="8"/>
        <v>0</v>
      </c>
      <c r="P432" s="201"/>
      <c r="Q432" s="198"/>
      <c r="R432" s="45"/>
      <c r="S432" s="56"/>
      <c r="T432" s="64"/>
    </row>
    <row r="433" spans="1:20" ht="15" customHeight="1" x14ac:dyDescent="0.25">
      <c r="A433" s="3"/>
      <c r="B433" s="194" t="s">
        <v>134</v>
      </c>
      <c r="C433" s="195"/>
      <c r="D433" s="195"/>
      <c r="E433" s="195"/>
      <c r="F433" s="195"/>
      <c r="G433" s="195"/>
      <c r="H433" s="195"/>
      <c r="I433" s="195"/>
      <c r="J433" s="195"/>
      <c r="K433" s="195"/>
      <c r="L433" s="195"/>
      <c r="M433" s="195"/>
      <c r="N433" s="195"/>
      <c r="O433" s="196">
        <f t="shared" si="8"/>
        <v>0</v>
      </c>
      <c r="P433" s="201"/>
      <c r="Q433" s="198"/>
      <c r="R433" s="45"/>
      <c r="S433" s="56"/>
      <c r="T433" s="64"/>
    </row>
    <row r="434" spans="1:20" ht="15" customHeight="1" x14ac:dyDescent="0.25">
      <c r="A434" s="3"/>
      <c r="B434" s="194" t="s">
        <v>134</v>
      </c>
      <c r="C434" s="195"/>
      <c r="D434" s="195"/>
      <c r="E434" s="195"/>
      <c r="F434" s="195"/>
      <c r="G434" s="195"/>
      <c r="H434" s="195"/>
      <c r="I434" s="195"/>
      <c r="J434" s="195"/>
      <c r="K434" s="195"/>
      <c r="L434" s="195"/>
      <c r="M434" s="195"/>
      <c r="N434" s="195"/>
      <c r="O434" s="196">
        <f t="shared" si="8"/>
        <v>0</v>
      </c>
      <c r="P434" s="201"/>
      <c r="Q434" s="198"/>
      <c r="R434" s="45"/>
      <c r="S434" s="56"/>
      <c r="T434" s="64"/>
    </row>
    <row r="435" spans="1:20" ht="15" customHeight="1" x14ac:dyDescent="0.25">
      <c r="A435" s="3"/>
      <c r="B435" s="194" t="s">
        <v>134</v>
      </c>
      <c r="C435" s="199" t="s">
        <v>37</v>
      </c>
      <c r="D435" s="195"/>
      <c r="E435" s="195"/>
      <c r="F435" s="195"/>
      <c r="G435" s="195"/>
      <c r="H435" s="195"/>
      <c r="I435" s="195"/>
      <c r="J435" s="195"/>
      <c r="K435" s="195"/>
      <c r="L435" s="195"/>
      <c r="M435" s="195"/>
      <c r="N435" s="195"/>
      <c r="O435" s="196">
        <f t="shared" si="8"/>
        <v>0</v>
      </c>
      <c r="P435" s="201"/>
      <c r="Q435" s="198"/>
      <c r="R435" s="45"/>
      <c r="S435" s="56"/>
      <c r="T435" s="64"/>
    </row>
    <row r="436" spans="1:20" ht="15" customHeight="1" x14ac:dyDescent="0.25">
      <c r="A436" s="3"/>
      <c r="B436" s="194" t="s">
        <v>134</v>
      </c>
      <c r="C436" s="200"/>
      <c r="D436" s="195"/>
      <c r="E436" s="195"/>
      <c r="F436" s="195"/>
      <c r="G436" s="195"/>
      <c r="H436" s="195"/>
      <c r="I436" s="195"/>
      <c r="J436" s="195"/>
      <c r="K436" s="195"/>
      <c r="L436" s="195"/>
      <c r="M436" s="195"/>
      <c r="N436" s="195"/>
      <c r="O436" s="196">
        <f t="shared" si="8"/>
        <v>0</v>
      </c>
      <c r="P436" s="201"/>
      <c r="Q436" s="198"/>
      <c r="R436" s="45"/>
      <c r="S436" s="56"/>
      <c r="T436" s="64"/>
    </row>
    <row r="437" spans="1:20" ht="15" customHeight="1" x14ac:dyDescent="0.25">
      <c r="A437" s="3"/>
      <c r="B437" s="422" t="s">
        <v>135</v>
      </c>
      <c r="C437" s="422"/>
      <c r="D437" s="422"/>
      <c r="E437" s="422"/>
      <c r="F437" s="422"/>
      <c r="G437" s="422"/>
      <c r="H437" s="422"/>
      <c r="I437" s="422"/>
      <c r="J437" s="422"/>
      <c r="K437" s="422"/>
      <c r="L437" s="422"/>
      <c r="M437" s="422"/>
      <c r="N437" s="422"/>
      <c r="O437" s="422"/>
      <c r="P437" s="188">
        <f>SUM(O439:O447)</f>
        <v>0</v>
      </c>
      <c r="Q437" s="189">
        <f>SUM(Q439:Q447)</f>
        <v>0</v>
      </c>
      <c r="R437" s="45"/>
      <c r="S437" s="56"/>
      <c r="T437" s="64"/>
    </row>
    <row r="438" spans="1:20" ht="15" customHeight="1" x14ac:dyDescent="0.25">
      <c r="A438" s="3"/>
      <c r="B438" s="190" t="s">
        <v>0</v>
      </c>
      <c r="C438" s="191" t="s">
        <v>1</v>
      </c>
      <c r="D438" s="191" t="s">
        <v>2</v>
      </c>
      <c r="E438" s="191" t="s">
        <v>28</v>
      </c>
      <c r="F438" s="191" t="s">
        <v>3</v>
      </c>
      <c r="G438" s="191" t="s">
        <v>4</v>
      </c>
      <c r="H438" s="191" t="s">
        <v>5</v>
      </c>
      <c r="I438" s="191" t="s">
        <v>6</v>
      </c>
      <c r="J438" s="191" t="s">
        <v>7</v>
      </c>
      <c r="K438" s="191" t="s">
        <v>8</v>
      </c>
      <c r="L438" s="191" t="s">
        <v>9</v>
      </c>
      <c r="M438" s="191" t="s">
        <v>10</v>
      </c>
      <c r="N438" s="191" t="s">
        <v>11</v>
      </c>
      <c r="O438" s="191" t="s">
        <v>12</v>
      </c>
      <c r="P438" s="192" t="s">
        <v>22</v>
      </c>
      <c r="Q438" s="193" t="s">
        <v>37</v>
      </c>
      <c r="R438" s="45"/>
      <c r="S438" s="56"/>
      <c r="T438" s="64"/>
    </row>
    <row r="439" spans="1:20" ht="15" customHeight="1" x14ac:dyDescent="0.25">
      <c r="A439" s="3"/>
      <c r="B439" s="194" t="s">
        <v>135</v>
      </c>
      <c r="C439" s="195"/>
      <c r="D439" s="195"/>
      <c r="E439" s="195"/>
      <c r="F439" s="195"/>
      <c r="G439" s="195"/>
      <c r="H439" s="195"/>
      <c r="I439" s="195"/>
      <c r="J439" s="195"/>
      <c r="K439" s="195"/>
      <c r="L439" s="195"/>
      <c r="M439" s="195"/>
      <c r="N439" s="195"/>
      <c r="O439" s="196">
        <f t="shared" si="8"/>
        <v>0</v>
      </c>
      <c r="P439" s="201"/>
      <c r="Q439" s="198"/>
      <c r="R439" s="45"/>
      <c r="S439" s="56"/>
      <c r="T439" s="64"/>
    </row>
    <row r="440" spans="1:20" ht="15" customHeight="1" x14ac:dyDescent="0.25">
      <c r="A440" s="3"/>
      <c r="B440" s="194" t="s">
        <v>135</v>
      </c>
      <c r="C440" s="195"/>
      <c r="D440" s="195"/>
      <c r="E440" s="195"/>
      <c r="F440" s="195"/>
      <c r="G440" s="195"/>
      <c r="H440" s="195"/>
      <c r="I440" s="195"/>
      <c r="J440" s="195"/>
      <c r="K440" s="195"/>
      <c r="L440" s="195"/>
      <c r="M440" s="195"/>
      <c r="N440" s="195"/>
      <c r="O440" s="196">
        <f t="shared" si="8"/>
        <v>0</v>
      </c>
      <c r="P440" s="201"/>
      <c r="Q440" s="198"/>
      <c r="R440" s="45"/>
      <c r="S440" s="56"/>
      <c r="T440" s="64"/>
    </row>
    <row r="441" spans="1:20" ht="15" customHeight="1" x14ac:dyDescent="0.25">
      <c r="A441" s="3"/>
      <c r="B441" s="194" t="s">
        <v>135</v>
      </c>
      <c r="C441" s="195"/>
      <c r="D441" s="195"/>
      <c r="E441" s="195"/>
      <c r="F441" s="195"/>
      <c r="G441" s="195"/>
      <c r="H441" s="195"/>
      <c r="I441" s="195"/>
      <c r="J441" s="195"/>
      <c r="K441" s="195"/>
      <c r="L441" s="195"/>
      <c r="M441" s="195"/>
      <c r="N441" s="195"/>
      <c r="O441" s="196">
        <f t="shared" si="8"/>
        <v>0</v>
      </c>
      <c r="P441" s="201"/>
      <c r="Q441" s="198"/>
      <c r="R441" s="45"/>
      <c r="S441" s="56"/>
      <c r="T441" s="64"/>
    </row>
    <row r="442" spans="1:20" ht="15" customHeight="1" x14ac:dyDescent="0.25">
      <c r="A442" s="3"/>
      <c r="B442" s="194" t="s">
        <v>135</v>
      </c>
      <c r="C442" s="195"/>
      <c r="D442" s="195"/>
      <c r="E442" s="195"/>
      <c r="F442" s="195"/>
      <c r="G442" s="195"/>
      <c r="H442" s="195"/>
      <c r="I442" s="195"/>
      <c r="J442" s="195"/>
      <c r="K442" s="195"/>
      <c r="L442" s="195"/>
      <c r="M442" s="195"/>
      <c r="N442" s="195"/>
      <c r="O442" s="196">
        <f t="shared" si="8"/>
        <v>0</v>
      </c>
      <c r="P442" s="201"/>
      <c r="Q442" s="198"/>
      <c r="R442" s="45"/>
      <c r="S442" s="56"/>
      <c r="T442" s="64"/>
    </row>
    <row r="443" spans="1:20" ht="15" customHeight="1" x14ac:dyDescent="0.25">
      <c r="A443" s="3"/>
      <c r="B443" s="194" t="s">
        <v>135</v>
      </c>
      <c r="C443" s="195"/>
      <c r="D443" s="195"/>
      <c r="E443" s="195"/>
      <c r="F443" s="195"/>
      <c r="G443" s="195"/>
      <c r="H443" s="195"/>
      <c r="I443" s="195"/>
      <c r="J443" s="195"/>
      <c r="K443" s="195"/>
      <c r="L443" s="195"/>
      <c r="M443" s="195"/>
      <c r="N443" s="195"/>
      <c r="O443" s="196">
        <f t="shared" si="8"/>
        <v>0</v>
      </c>
      <c r="P443" s="201"/>
      <c r="Q443" s="198"/>
      <c r="R443" s="45"/>
      <c r="S443" s="56"/>
      <c r="T443" s="64"/>
    </row>
    <row r="444" spans="1:20" ht="15" customHeight="1" x14ac:dyDescent="0.25">
      <c r="A444" s="3"/>
      <c r="B444" s="194" t="s">
        <v>135</v>
      </c>
      <c r="C444" s="195"/>
      <c r="D444" s="195"/>
      <c r="E444" s="195"/>
      <c r="F444" s="195"/>
      <c r="G444" s="195"/>
      <c r="H444" s="195"/>
      <c r="I444" s="195"/>
      <c r="J444" s="195"/>
      <c r="K444" s="195"/>
      <c r="L444" s="195"/>
      <c r="M444" s="195"/>
      <c r="N444" s="195"/>
      <c r="O444" s="196">
        <f t="shared" si="8"/>
        <v>0</v>
      </c>
      <c r="P444" s="201"/>
      <c r="Q444" s="198"/>
      <c r="R444" s="45"/>
      <c r="S444" s="56"/>
      <c r="T444" s="64"/>
    </row>
    <row r="445" spans="1:20" ht="15" customHeight="1" x14ac:dyDescent="0.25">
      <c r="A445" s="3"/>
      <c r="B445" s="194" t="s">
        <v>135</v>
      </c>
      <c r="C445" s="195"/>
      <c r="D445" s="195"/>
      <c r="E445" s="195"/>
      <c r="F445" s="195"/>
      <c r="G445" s="195"/>
      <c r="H445" s="195"/>
      <c r="I445" s="195"/>
      <c r="J445" s="195"/>
      <c r="K445" s="195"/>
      <c r="L445" s="195"/>
      <c r="M445" s="195"/>
      <c r="N445" s="195"/>
      <c r="O445" s="196">
        <f t="shared" si="8"/>
        <v>0</v>
      </c>
      <c r="P445" s="201"/>
      <c r="Q445" s="198"/>
      <c r="R445" s="45"/>
      <c r="S445" s="56"/>
      <c r="T445" s="64"/>
    </row>
    <row r="446" spans="1:20" ht="15" customHeight="1" x14ac:dyDescent="0.25">
      <c r="A446" s="3"/>
      <c r="B446" s="194" t="s">
        <v>135</v>
      </c>
      <c r="C446" s="199" t="s">
        <v>37</v>
      </c>
      <c r="D446" s="195"/>
      <c r="E446" s="195"/>
      <c r="F446" s="195"/>
      <c r="G446" s="195"/>
      <c r="H446" s="195"/>
      <c r="I446" s="195"/>
      <c r="J446" s="195"/>
      <c r="K446" s="195"/>
      <c r="L446" s="195"/>
      <c r="M446" s="195"/>
      <c r="N446" s="195"/>
      <c r="O446" s="196">
        <f t="shared" si="8"/>
        <v>0</v>
      </c>
      <c r="P446" s="201"/>
      <c r="Q446" s="198"/>
      <c r="R446" s="45"/>
      <c r="S446" s="56"/>
      <c r="T446" s="64"/>
    </row>
    <row r="447" spans="1:20" ht="15" customHeight="1" x14ac:dyDescent="0.25">
      <c r="A447" s="3"/>
      <c r="B447" s="194" t="s">
        <v>135</v>
      </c>
      <c r="C447" s="200"/>
      <c r="D447" s="195"/>
      <c r="E447" s="195"/>
      <c r="F447" s="195"/>
      <c r="G447" s="195"/>
      <c r="H447" s="195"/>
      <c r="I447" s="195"/>
      <c r="J447" s="195"/>
      <c r="K447" s="195"/>
      <c r="L447" s="195"/>
      <c r="M447" s="195"/>
      <c r="N447" s="195"/>
      <c r="O447" s="196">
        <f t="shared" si="8"/>
        <v>0</v>
      </c>
      <c r="P447" s="201"/>
      <c r="Q447" s="198"/>
      <c r="R447" s="45"/>
      <c r="S447" s="56"/>
      <c r="T447" s="64"/>
    </row>
    <row r="448" spans="1:20" ht="15" customHeight="1" x14ac:dyDescent="0.25">
      <c r="A448" s="3"/>
      <c r="B448" s="422" t="s">
        <v>136</v>
      </c>
      <c r="C448" s="422"/>
      <c r="D448" s="422"/>
      <c r="E448" s="422"/>
      <c r="F448" s="422"/>
      <c r="G448" s="422"/>
      <c r="H448" s="422"/>
      <c r="I448" s="422"/>
      <c r="J448" s="422"/>
      <c r="K448" s="422"/>
      <c r="L448" s="422"/>
      <c r="M448" s="422"/>
      <c r="N448" s="422"/>
      <c r="O448" s="422"/>
      <c r="P448" s="188">
        <f>SUM(O450:O458)</f>
        <v>0</v>
      </c>
      <c r="Q448" s="189">
        <f>SUM(Q450:Q458)</f>
        <v>0</v>
      </c>
      <c r="R448" s="45"/>
      <c r="S448" s="56"/>
      <c r="T448" s="64"/>
    </row>
    <row r="449" spans="1:20" ht="15" customHeight="1" x14ac:dyDescent="0.25">
      <c r="A449" s="3"/>
      <c r="B449" s="190" t="s">
        <v>0</v>
      </c>
      <c r="C449" s="191" t="s">
        <v>1</v>
      </c>
      <c r="D449" s="191" t="s">
        <v>2</v>
      </c>
      <c r="E449" s="191" t="s">
        <v>28</v>
      </c>
      <c r="F449" s="191" t="s">
        <v>3</v>
      </c>
      <c r="G449" s="191" t="s">
        <v>4</v>
      </c>
      <c r="H449" s="191" t="s">
        <v>5</v>
      </c>
      <c r="I449" s="191" t="s">
        <v>6</v>
      </c>
      <c r="J449" s="191" t="s">
        <v>7</v>
      </c>
      <c r="K449" s="191" t="s">
        <v>8</v>
      </c>
      <c r="L449" s="191" t="s">
        <v>9</v>
      </c>
      <c r="M449" s="191" t="s">
        <v>10</v>
      </c>
      <c r="N449" s="191" t="s">
        <v>11</v>
      </c>
      <c r="O449" s="191" t="s">
        <v>12</v>
      </c>
      <c r="P449" s="192" t="s">
        <v>22</v>
      </c>
      <c r="Q449" s="193" t="s">
        <v>37</v>
      </c>
      <c r="R449" s="45"/>
      <c r="S449" s="56"/>
      <c r="T449" s="64"/>
    </row>
    <row r="450" spans="1:20" ht="15" customHeight="1" x14ac:dyDescent="0.25">
      <c r="A450" s="3"/>
      <c r="B450" s="194" t="s">
        <v>136</v>
      </c>
      <c r="C450" s="195"/>
      <c r="D450" s="195"/>
      <c r="E450" s="195"/>
      <c r="F450" s="195"/>
      <c r="G450" s="195"/>
      <c r="H450" s="195"/>
      <c r="I450" s="195"/>
      <c r="J450" s="195"/>
      <c r="K450" s="195"/>
      <c r="L450" s="195"/>
      <c r="M450" s="195"/>
      <c r="N450" s="195"/>
      <c r="O450" s="196">
        <f t="shared" si="8"/>
        <v>0</v>
      </c>
      <c r="P450" s="201"/>
      <c r="Q450" s="198"/>
      <c r="R450" s="45"/>
      <c r="S450" s="56"/>
      <c r="T450" s="64"/>
    </row>
    <row r="451" spans="1:20" ht="15" customHeight="1" x14ac:dyDescent="0.25">
      <c r="A451" s="3"/>
      <c r="B451" s="194" t="s">
        <v>136</v>
      </c>
      <c r="C451" s="195"/>
      <c r="D451" s="195"/>
      <c r="E451" s="195"/>
      <c r="F451" s="195"/>
      <c r="G451" s="195"/>
      <c r="H451" s="195"/>
      <c r="I451" s="195"/>
      <c r="J451" s="195"/>
      <c r="K451" s="195"/>
      <c r="L451" s="195"/>
      <c r="M451" s="195"/>
      <c r="N451" s="195"/>
      <c r="O451" s="196">
        <f t="shared" si="8"/>
        <v>0</v>
      </c>
      <c r="P451" s="201"/>
      <c r="Q451" s="198"/>
      <c r="R451" s="45"/>
      <c r="S451" s="56"/>
      <c r="T451" s="64"/>
    </row>
    <row r="452" spans="1:20" ht="15" customHeight="1" x14ac:dyDescent="0.25">
      <c r="A452" s="3"/>
      <c r="B452" s="194" t="s">
        <v>136</v>
      </c>
      <c r="C452" s="195"/>
      <c r="D452" s="195"/>
      <c r="E452" s="195"/>
      <c r="F452" s="195"/>
      <c r="G452" s="195"/>
      <c r="H452" s="195"/>
      <c r="I452" s="195"/>
      <c r="J452" s="195"/>
      <c r="K452" s="195"/>
      <c r="L452" s="195"/>
      <c r="M452" s="195"/>
      <c r="N452" s="195"/>
      <c r="O452" s="196">
        <f t="shared" si="8"/>
        <v>0</v>
      </c>
      <c r="P452" s="201"/>
      <c r="Q452" s="198"/>
      <c r="R452" s="45"/>
      <c r="S452" s="56"/>
      <c r="T452" s="64"/>
    </row>
    <row r="453" spans="1:20" ht="15" customHeight="1" x14ac:dyDescent="0.25">
      <c r="A453" s="3"/>
      <c r="B453" s="194" t="s">
        <v>136</v>
      </c>
      <c r="C453" s="195"/>
      <c r="D453" s="195"/>
      <c r="E453" s="195"/>
      <c r="F453" s="195"/>
      <c r="G453" s="195"/>
      <c r="H453" s="195"/>
      <c r="I453" s="195"/>
      <c r="J453" s="195"/>
      <c r="K453" s="195"/>
      <c r="L453" s="195"/>
      <c r="M453" s="195"/>
      <c r="N453" s="195"/>
      <c r="O453" s="196">
        <f t="shared" si="8"/>
        <v>0</v>
      </c>
      <c r="P453" s="201"/>
      <c r="Q453" s="198"/>
      <c r="R453" s="45"/>
      <c r="S453" s="56"/>
      <c r="T453" s="64"/>
    </row>
    <row r="454" spans="1:20" ht="15" customHeight="1" x14ac:dyDescent="0.25">
      <c r="A454" s="3"/>
      <c r="B454" s="194" t="s">
        <v>136</v>
      </c>
      <c r="C454" s="195"/>
      <c r="D454" s="195"/>
      <c r="E454" s="195"/>
      <c r="F454" s="195"/>
      <c r="G454" s="195"/>
      <c r="H454" s="195"/>
      <c r="I454" s="195"/>
      <c r="J454" s="195"/>
      <c r="K454" s="195"/>
      <c r="L454" s="195"/>
      <c r="M454" s="195"/>
      <c r="N454" s="195"/>
      <c r="O454" s="196">
        <f t="shared" si="8"/>
        <v>0</v>
      </c>
      <c r="P454" s="201"/>
      <c r="Q454" s="198"/>
      <c r="R454" s="45"/>
      <c r="S454" s="56"/>
      <c r="T454" s="64"/>
    </row>
    <row r="455" spans="1:20" ht="15" customHeight="1" x14ac:dyDescent="0.25">
      <c r="A455" s="3"/>
      <c r="B455" s="194" t="s">
        <v>136</v>
      </c>
      <c r="C455" s="195"/>
      <c r="D455" s="195"/>
      <c r="E455" s="195"/>
      <c r="F455" s="195"/>
      <c r="G455" s="195"/>
      <c r="H455" s="195"/>
      <c r="I455" s="195"/>
      <c r="J455" s="195"/>
      <c r="K455" s="195"/>
      <c r="L455" s="195"/>
      <c r="M455" s="195"/>
      <c r="N455" s="195"/>
      <c r="O455" s="196">
        <f t="shared" si="8"/>
        <v>0</v>
      </c>
      <c r="P455" s="201"/>
      <c r="Q455" s="198"/>
      <c r="R455" s="45"/>
      <c r="S455" s="56"/>
      <c r="T455" s="64"/>
    </row>
    <row r="456" spans="1:20" ht="15" customHeight="1" x14ac:dyDescent="0.25">
      <c r="A456" s="3"/>
      <c r="B456" s="194" t="s">
        <v>136</v>
      </c>
      <c r="C456" s="195"/>
      <c r="D456" s="195"/>
      <c r="E456" s="195"/>
      <c r="F456" s="195"/>
      <c r="G456" s="195"/>
      <c r="H456" s="195"/>
      <c r="I456" s="195"/>
      <c r="J456" s="195"/>
      <c r="K456" s="195"/>
      <c r="L456" s="195"/>
      <c r="M456" s="195"/>
      <c r="N456" s="195"/>
      <c r="O456" s="196">
        <f t="shared" si="8"/>
        <v>0</v>
      </c>
      <c r="P456" s="201"/>
      <c r="Q456" s="198"/>
      <c r="R456" s="45"/>
      <c r="S456" s="56"/>
      <c r="T456" s="64"/>
    </row>
    <row r="457" spans="1:20" ht="15" customHeight="1" x14ac:dyDescent="0.25">
      <c r="A457" s="3"/>
      <c r="B457" s="194" t="s">
        <v>136</v>
      </c>
      <c r="C457" s="199" t="s">
        <v>37</v>
      </c>
      <c r="D457" s="195"/>
      <c r="E457" s="195"/>
      <c r="F457" s="195"/>
      <c r="G457" s="195"/>
      <c r="H457" s="195"/>
      <c r="I457" s="195"/>
      <c r="J457" s="195"/>
      <c r="K457" s="195"/>
      <c r="L457" s="195"/>
      <c r="M457" s="195"/>
      <c r="N457" s="195"/>
      <c r="O457" s="196">
        <f t="shared" si="8"/>
        <v>0</v>
      </c>
      <c r="P457" s="201"/>
      <c r="Q457" s="198"/>
      <c r="R457" s="45"/>
      <c r="S457" s="56"/>
      <c r="T457" s="64"/>
    </row>
    <row r="458" spans="1:20" ht="15" customHeight="1" x14ac:dyDescent="0.25">
      <c r="A458" s="3"/>
      <c r="B458" s="194" t="s">
        <v>136</v>
      </c>
      <c r="C458" s="200"/>
      <c r="D458" s="195"/>
      <c r="E458" s="195"/>
      <c r="F458" s="195"/>
      <c r="G458" s="195"/>
      <c r="H458" s="195"/>
      <c r="I458" s="195"/>
      <c r="J458" s="195"/>
      <c r="K458" s="195"/>
      <c r="L458" s="195"/>
      <c r="M458" s="195"/>
      <c r="N458" s="195"/>
      <c r="O458" s="196">
        <f t="shared" si="8"/>
        <v>0</v>
      </c>
      <c r="P458" s="201"/>
      <c r="Q458" s="198"/>
      <c r="R458" s="45"/>
      <c r="S458" s="56"/>
      <c r="T458" s="64"/>
    </row>
    <row r="459" spans="1:20" ht="15" customHeight="1" x14ac:dyDescent="0.25">
      <c r="A459" s="3"/>
      <c r="B459" s="422" t="s">
        <v>137</v>
      </c>
      <c r="C459" s="422"/>
      <c r="D459" s="422"/>
      <c r="E459" s="422"/>
      <c r="F459" s="422"/>
      <c r="G459" s="422"/>
      <c r="H459" s="422"/>
      <c r="I459" s="422"/>
      <c r="J459" s="422"/>
      <c r="K459" s="422"/>
      <c r="L459" s="422"/>
      <c r="M459" s="422"/>
      <c r="N459" s="422"/>
      <c r="O459" s="422"/>
      <c r="P459" s="188">
        <f>SUM(O461:O469)</f>
        <v>0</v>
      </c>
      <c r="Q459" s="189">
        <f>SUM(Q461:Q469)</f>
        <v>0</v>
      </c>
      <c r="R459" s="45"/>
      <c r="S459" s="56"/>
      <c r="T459" s="64"/>
    </row>
    <row r="460" spans="1:20" ht="15" customHeight="1" x14ac:dyDescent="0.25">
      <c r="A460" s="3"/>
      <c r="B460" s="190" t="s">
        <v>0</v>
      </c>
      <c r="C460" s="191" t="s">
        <v>1</v>
      </c>
      <c r="D460" s="191" t="s">
        <v>2</v>
      </c>
      <c r="E460" s="191" t="s">
        <v>28</v>
      </c>
      <c r="F460" s="191" t="s">
        <v>3</v>
      </c>
      <c r="G460" s="191" t="s">
        <v>4</v>
      </c>
      <c r="H460" s="191" t="s">
        <v>5</v>
      </c>
      <c r="I460" s="191" t="s">
        <v>6</v>
      </c>
      <c r="J460" s="191" t="s">
        <v>7</v>
      </c>
      <c r="K460" s="191" t="s">
        <v>8</v>
      </c>
      <c r="L460" s="191" t="s">
        <v>9</v>
      </c>
      <c r="M460" s="191" t="s">
        <v>10</v>
      </c>
      <c r="N460" s="191" t="s">
        <v>11</v>
      </c>
      <c r="O460" s="191" t="s">
        <v>12</v>
      </c>
      <c r="P460" s="192" t="s">
        <v>22</v>
      </c>
      <c r="Q460" s="193" t="s">
        <v>37</v>
      </c>
      <c r="R460" s="45"/>
      <c r="S460" s="56"/>
      <c r="T460" s="64"/>
    </row>
    <row r="461" spans="1:20" ht="15" customHeight="1" x14ac:dyDescent="0.25">
      <c r="A461" s="3"/>
      <c r="B461" s="194" t="s">
        <v>137</v>
      </c>
      <c r="C461" s="195"/>
      <c r="D461" s="195"/>
      <c r="E461" s="195"/>
      <c r="F461" s="195"/>
      <c r="G461" s="195"/>
      <c r="H461" s="195"/>
      <c r="I461" s="195"/>
      <c r="J461" s="195"/>
      <c r="K461" s="195"/>
      <c r="L461" s="195"/>
      <c r="M461" s="195"/>
      <c r="N461" s="195"/>
      <c r="O461" s="196">
        <f t="shared" si="8"/>
        <v>0</v>
      </c>
      <c r="P461" s="201"/>
      <c r="Q461" s="198"/>
      <c r="R461" s="45"/>
      <c r="S461" s="56"/>
      <c r="T461" s="64"/>
    </row>
    <row r="462" spans="1:20" ht="15" customHeight="1" x14ac:dyDescent="0.25">
      <c r="A462" s="3"/>
      <c r="B462" s="194" t="s">
        <v>137</v>
      </c>
      <c r="C462" s="195"/>
      <c r="D462" s="195"/>
      <c r="E462" s="195"/>
      <c r="F462" s="195"/>
      <c r="G462" s="195"/>
      <c r="H462" s="195"/>
      <c r="I462" s="195"/>
      <c r="J462" s="195"/>
      <c r="K462" s="195"/>
      <c r="L462" s="195"/>
      <c r="M462" s="195"/>
      <c r="N462" s="195"/>
      <c r="O462" s="196">
        <f t="shared" si="8"/>
        <v>0</v>
      </c>
      <c r="P462" s="201"/>
      <c r="Q462" s="198"/>
      <c r="R462" s="45"/>
      <c r="S462" s="56"/>
      <c r="T462" s="64"/>
    </row>
    <row r="463" spans="1:20" ht="15" customHeight="1" x14ac:dyDescent="0.25">
      <c r="A463" s="3"/>
      <c r="B463" s="194" t="s">
        <v>137</v>
      </c>
      <c r="C463" s="195"/>
      <c r="D463" s="195"/>
      <c r="E463" s="195"/>
      <c r="F463" s="195"/>
      <c r="G463" s="195"/>
      <c r="H463" s="195"/>
      <c r="I463" s="195"/>
      <c r="J463" s="195"/>
      <c r="K463" s="195"/>
      <c r="L463" s="195"/>
      <c r="M463" s="195"/>
      <c r="N463" s="195"/>
      <c r="O463" s="196">
        <f t="shared" si="8"/>
        <v>0</v>
      </c>
      <c r="P463" s="201"/>
      <c r="Q463" s="198"/>
      <c r="R463" s="45"/>
      <c r="S463" s="56"/>
      <c r="T463" s="64"/>
    </row>
    <row r="464" spans="1:20" ht="15" customHeight="1" x14ac:dyDescent="0.25">
      <c r="A464" s="3"/>
      <c r="B464" s="194" t="s">
        <v>137</v>
      </c>
      <c r="C464" s="195"/>
      <c r="D464" s="195"/>
      <c r="E464" s="195"/>
      <c r="F464" s="195"/>
      <c r="G464" s="195"/>
      <c r="H464" s="195"/>
      <c r="I464" s="195"/>
      <c r="J464" s="195"/>
      <c r="K464" s="195"/>
      <c r="L464" s="195"/>
      <c r="M464" s="195"/>
      <c r="N464" s="195"/>
      <c r="O464" s="196">
        <f t="shared" si="8"/>
        <v>0</v>
      </c>
      <c r="P464" s="201"/>
      <c r="Q464" s="198"/>
      <c r="R464" s="45"/>
      <c r="S464" s="56"/>
      <c r="T464" s="64"/>
    </row>
    <row r="465" spans="1:20" ht="15" customHeight="1" x14ac:dyDescent="0.25">
      <c r="A465" s="3"/>
      <c r="B465" s="194" t="s">
        <v>137</v>
      </c>
      <c r="C465" s="195"/>
      <c r="D465" s="195"/>
      <c r="E465" s="195"/>
      <c r="F465" s="195"/>
      <c r="G465" s="195"/>
      <c r="H465" s="195"/>
      <c r="I465" s="195"/>
      <c r="J465" s="195"/>
      <c r="K465" s="195"/>
      <c r="L465" s="195"/>
      <c r="M465" s="195"/>
      <c r="N465" s="195"/>
      <c r="O465" s="196">
        <f t="shared" si="8"/>
        <v>0</v>
      </c>
      <c r="P465" s="201"/>
      <c r="Q465" s="198"/>
      <c r="R465" s="45"/>
      <c r="S465" s="56"/>
      <c r="T465" s="64"/>
    </row>
    <row r="466" spans="1:20" ht="15" customHeight="1" x14ac:dyDescent="0.25">
      <c r="A466" s="3"/>
      <c r="B466" s="194" t="s">
        <v>137</v>
      </c>
      <c r="C466" s="195"/>
      <c r="D466" s="195"/>
      <c r="E466" s="195"/>
      <c r="F466" s="195"/>
      <c r="G466" s="195"/>
      <c r="H466" s="195"/>
      <c r="I466" s="195"/>
      <c r="J466" s="195"/>
      <c r="K466" s="195"/>
      <c r="L466" s="195"/>
      <c r="M466" s="195"/>
      <c r="N466" s="195"/>
      <c r="O466" s="196">
        <f t="shared" si="8"/>
        <v>0</v>
      </c>
      <c r="P466" s="201"/>
      <c r="Q466" s="198"/>
      <c r="R466" s="45"/>
      <c r="S466" s="56"/>
      <c r="T466" s="64"/>
    </row>
    <row r="467" spans="1:20" ht="15" customHeight="1" x14ac:dyDescent="0.25">
      <c r="A467" s="3"/>
      <c r="B467" s="194" t="s">
        <v>137</v>
      </c>
      <c r="C467" s="195"/>
      <c r="D467" s="195"/>
      <c r="E467" s="195"/>
      <c r="F467" s="195"/>
      <c r="G467" s="195"/>
      <c r="H467" s="195"/>
      <c r="I467" s="195"/>
      <c r="J467" s="195"/>
      <c r="K467" s="195"/>
      <c r="L467" s="195"/>
      <c r="M467" s="195"/>
      <c r="N467" s="195"/>
      <c r="O467" s="196">
        <f t="shared" si="8"/>
        <v>0</v>
      </c>
      <c r="P467" s="201"/>
      <c r="Q467" s="198"/>
      <c r="R467" s="45"/>
      <c r="S467" s="56"/>
      <c r="T467" s="64"/>
    </row>
    <row r="468" spans="1:20" ht="15" customHeight="1" x14ac:dyDescent="0.25">
      <c r="A468" s="3"/>
      <c r="B468" s="194" t="s">
        <v>137</v>
      </c>
      <c r="C468" s="199" t="s">
        <v>37</v>
      </c>
      <c r="D468" s="195"/>
      <c r="E468" s="195"/>
      <c r="F468" s="195"/>
      <c r="G468" s="195"/>
      <c r="H468" s="195"/>
      <c r="I468" s="195"/>
      <c r="J468" s="195"/>
      <c r="K468" s="195"/>
      <c r="L468" s="195"/>
      <c r="M468" s="195"/>
      <c r="N468" s="195"/>
      <c r="O468" s="196">
        <f t="shared" si="8"/>
        <v>0</v>
      </c>
      <c r="P468" s="201"/>
      <c r="Q468" s="198"/>
      <c r="R468" s="45"/>
      <c r="S468" s="56"/>
      <c r="T468" s="64"/>
    </row>
    <row r="469" spans="1:20" ht="15" customHeight="1" x14ac:dyDescent="0.25">
      <c r="A469" s="3"/>
      <c r="B469" s="194" t="s">
        <v>137</v>
      </c>
      <c r="C469" s="200"/>
      <c r="D469" s="195"/>
      <c r="E469" s="195"/>
      <c r="F469" s="195"/>
      <c r="G469" s="195"/>
      <c r="H469" s="195"/>
      <c r="I469" s="195"/>
      <c r="J469" s="195"/>
      <c r="K469" s="195"/>
      <c r="L469" s="195"/>
      <c r="M469" s="195"/>
      <c r="N469" s="195"/>
      <c r="O469" s="196">
        <f t="shared" si="8"/>
        <v>0</v>
      </c>
      <c r="P469" s="201"/>
      <c r="Q469" s="198"/>
      <c r="R469" s="45"/>
      <c r="S469" s="56"/>
      <c r="T469" s="64"/>
    </row>
    <row r="470" spans="1:20" ht="15" customHeight="1" x14ac:dyDescent="0.25">
      <c r="A470" s="3"/>
      <c r="B470" s="422" t="s">
        <v>138</v>
      </c>
      <c r="C470" s="422"/>
      <c r="D470" s="422"/>
      <c r="E470" s="422"/>
      <c r="F470" s="422"/>
      <c r="G470" s="422"/>
      <c r="H470" s="422"/>
      <c r="I470" s="422"/>
      <c r="J470" s="422"/>
      <c r="K470" s="422"/>
      <c r="L470" s="422"/>
      <c r="M470" s="422"/>
      <c r="N470" s="422"/>
      <c r="O470" s="422"/>
      <c r="P470" s="188">
        <f>SUM(O472:O480)</f>
        <v>0</v>
      </c>
      <c r="Q470" s="189">
        <f>SUM(Q472:Q480)</f>
        <v>0</v>
      </c>
      <c r="R470" s="45"/>
      <c r="S470" s="56"/>
      <c r="T470" s="64"/>
    </row>
    <row r="471" spans="1:20" ht="15" customHeight="1" x14ac:dyDescent="0.25">
      <c r="A471" s="3"/>
      <c r="B471" s="190" t="s">
        <v>0</v>
      </c>
      <c r="C471" s="191" t="s">
        <v>1</v>
      </c>
      <c r="D471" s="191" t="s">
        <v>2</v>
      </c>
      <c r="E471" s="191" t="s">
        <v>28</v>
      </c>
      <c r="F471" s="191" t="s">
        <v>3</v>
      </c>
      <c r="G471" s="191" t="s">
        <v>4</v>
      </c>
      <c r="H471" s="191" t="s">
        <v>5</v>
      </c>
      <c r="I471" s="191" t="s">
        <v>6</v>
      </c>
      <c r="J471" s="191" t="s">
        <v>7</v>
      </c>
      <c r="K471" s="191" t="s">
        <v>8</v>
      </c>
      <c r="L471" s="191" t="s">
        <v>9</v>
      </c>
      <c r="M471" s="191" t="s">
        <v>10</v>
      </c>
      <c r="N471" s="191" t="s">
        <v>11</v>
      </c>
      <c r="O471" s="191" t="s">
        <v>12</v>
      </c>
      <c r="P471" s="192" t="s">
        <v>22</v>
      </c>
      <c r="Q471" s="193" t="s">
        <v>37</v>
      </c>
      <c r="R471" s="45"/>
      <c r="S471" s="56"/>
      <c r="T471" s="64"/>
    </row>
    <row r="472" spans="1:20" ht="15" customHeight="1" x14ac:dyDescent="0.25">
      <c r="A472" s="3"/>
      <c r="B472" s="194" t="s">
        <v>138</v>
      </c>
      <c r="C472" s="195"/>
      <c r="D472" s="195"/>
      <c r="E472" s="195"/>
      <c r="F472" s="195"/>
      <c r="G472" s="195"/>
      <c r="H472" s="195"/>
      <c r="I472" s="195"/>
      <c r="J472" s="195"/>
      <c r="K472" s="195"/>
      <c r="L472" s="195"/>
      <c r="M472" s="195"/>
      <c r="N472" s="195"/>
      <c r="O472" s="196">
        <f t="shared" si="8"/>
        <v>0</v>
      </c>
      <c r="P472" s="201"/>
      <c r="Q472" s="198"/>
      <c r="R472" s="45"/>
      <c r="S472" s="56"/>
      <c r="T472" s="64"/>
    </row>
    <row r="473" spans="1:20" ht="15" customHeight="1" x14ac:dyDescent="0.25">
      <c r="A473" s="3"/>
      <c r="B473" s="194" t="s">
        <v>138</v>
      </c>
      <c r="C473" s="195"/>
      <c r="D473" s="195"/>
      <c r="E473" s="195"/>
      <c r="F473" s="195"/>
      <c r="G473" s="195"/>
      <c r="H473" s="195"/>
      <c r="I473" s="195"/>
      <c r="J473" s="195"/>
      <c r="K473" s="195"/>
      <c r="L473" s="195"/>
      <c r="M473" s="195"/>
      <c r="N473" s="195"/>
      <c r="O473" s="196">
        <f t="shared" si="8"/>
        <v>0</v>
      </c>
      <c r="P473" s="201"/>
      <c r="Q473" s="198"/>
      <c r="R473" s="45"/>
      <c r="S473" s="56"/>
      <c r="T473" s="64"/>
    </row>
    <row r="474" spans="1:20" ht="15" customHeight="1" x14ac:dyDescent="0.25">
      <c r="A474" s="3"/>
      <c r="B474" s="194" t="s">
        <v>138</v>
      </c>
      <c r="C474" s="195"/>
      <c r="D474" s="195"/>
      <c r="E474" s="195"/>
      <c r="F474" s="195"/>
      <c r="G474" s="195"/>
      <c r="H474" s="195"/>
      <c r="I474" s="195"/>
      <c r="J474" s="195"/>
      <c r="K474" s="195"/>
      <c r="L474" s="195"/>
      <c r="M474" s="195"/>
      <c r="N474" s="195"/>
      <c r="O474" s="196">
        <f t="shared" si="8"/>
        <v>0</v>
      </c>
      <c r="P474" s="201"/>
      <c r="Q474" s="198"/>
      <c r="R474" s="45"/>
      <c r="S474" s="56"/>
      <c r="T474" s="64"/>
    </row>
    <row r="475" spans="1:20" ht="15" customHeight="1" x14ac:dyDescent="0.25">
      <c r="A475" s="3"/>
      <c r="B475" s="194" t="s">
        <v>138</v>
      </c>
      <c r="C475" s="195"/>
      <c r="D475" s="195"/>
      <c r="E475" s="195"/>
      <c r="F475" s="195"/>
      <c r="G475" s="195"/>
      <c r="H475" s="195"/>
      <c r="I475" s="195"/>
      <c r="J475" s="195"/>
      <c r="K475" s="195"/>
      <c r="L475" s="195"/>
      <c r="M475" s="195"/>
      <c r="N475" s="195"/>
      <c r="O475" s="196">
        <f t="shared" si="8"/>
        <v>0</v>
      </c>
      <c r="P475" s="201"/>
      <c r="Q475" s="198"/>
      <c r="R475" s="45"/>
      <c r="S475" s="56"/>
      <c r="T475" s="64"/>
    </row>
    <row r="476" spans="1:20" ht="15" customHeight="1" x14ac:dyDescent="0.25">
      <c r="A476" s="3"/>
      <c r="B476" s="194" t="s">
        <v>138</v>
      </c>
      <c r="C476" s="195"/>
      <c r="D476" s="195"/>
      <c r="E476" s="195"/>
      <c r="F476" s="195"/>
      <c r="G476" s="195"/>
      <c r="H476" s="195"/>
      <c r="I476" s="195"/>
      <c r="J476" s="195"/>
      <c r="K476" s="195"/>
      <c r="L476" s="195"/>
      <c r="M476" s="195"/>
      <c r="N476" s="195"/>
      <c r="O476" s="196">
        <f t="shared" si="8"/>
        <v>0</v>
      </c>
      <c r="P476" s="201"/>
      <c r="Q476" s="198"/>
      <c r="R476" s="45"/>
      <c r="S476" s="56"/>
      <c r="T476" s="64"/>
    </row>
    <row r="477" spans="1:20" ht="15" customHeight="1" x14ac:dyDescent="0.25">
      <c r="A477" s="3"/>
      <c r="B477" s="194" t="s">
        <v>138</v>
      </c>
      <c r="C477" s="195"/>
      <c r="D477" s="195"/>
      <c r="E477" s="195"/>
      <c r="F477" s="195"/>
      <c r="G477" s="195"/>
      <c r="H477" s="195"/>
      <c r="I477" s="195"/>
      <c r="J477" s="195"/>
      <c r="K477" s="195"/>
      <c r="L477" s="195"/>
      <c r="M477" s="195"/>
      <c r="N477" s="195"/>
      <c r="O477" s="196">
        <f t="shared" si="8"/>
        <v>0</v>
      </c>
      <c r="P477" s="201"/>
      <c r="Q477" s="198"/>
      <c r="R477" s="45"/>
      <c r="S477" s="56"/>
      <c r="T477" s="64"/>
    </row>
    <row r="478" spans="1:20" ht="15" customHeight="1" x14ac:dyDescent="0.25">
      <c r="A478" s="3"/>
      <c r="B478" s="194" t="s">
        <v>138</v>
      </c>
      <c r="C478" s="195"/>
      <c r="D478" s="195"/>
      <c r="E478" s="195"/>
      <c r="F478" s="195"/>
      <c r="G478" s="195"/>
      <c r="H478" s="195"/>
      <c r="I478" s="195"/>
      <c r="J478" s="195"/>
      <c r="K478" s="195"/>
      <c r="L478" s="195"/>
      <c r="M478" s="195"/>
      <c r="N478" s="195"/>
      <c r="O478" s="196">
        <f t="shared" si="8"/>
        <v>0</v>
      </c>
      <c r="P478" s="201"/>
      <c r="Q478" s="198"/>
      <c r="R478" s="45"/>
      <c r="S478" s="56"/>
      <c r="T478" s="64"/>
    </row>
    <row r="479" spans="1:20" ht="15" customHeight="1" x14ac:dyDescent="0.25">
      <c r="A479" s="3"/>
      <c r="B479" s="194" t="s">
        <v>138</v>
      </c>
      <c r="C479" s="199" t="s">
        <v>37</v>
      </c>
      <c r="D479" s="195"/>
      <c r="E479" s="195"/>
      <c r="F479" s="195"/>
      <c r="G479" s="195"/>
      <c r="H479" s="195"/>
      <c r="I479" s="195"/>
      <c r="J479" s="195"/>
      <c r="K479" s="195"/>
      <c r="L479" s="195"/>
      <c r="M479" s="195"/>
      <c r="N479" s="195"/>
      <c r="O479" s="196">
        <f t="shared" si="8"/>
        <v>0</v>
      </c>
      <c r="P479" s="201"/>
      <c r="Q479" s="198"/>
      <c r="R479" s="45"/>
      <c r="S479" s="56"/>
      <c r="T479" s="64"/>
    </row>
    <row r="480" spans="1:20" ht="15" customHeight="1" x14ac:dyDescent="0.25">
      <c r="A480" s="3"/>
      <c r="B480" s="194" t="s">
        <v>138</v>
      </c>
      <c r="C480" s="200"/>
      <c r="D480" s="195"/>
      <c r="E480" s="195"/>
      <c r="F480" s="195"/>
      <c r="G480" s="195"/>
      <c r="H480" s="195"/>
      <c r="I480" s="195"/>
      <c r="J480" s="195"/>
      <c r="K480" s="195"/>
      <c r="L480" s="195"/>
      <c r="M480" s="195"/>
      <c r="N480" s="195"/>
      <c r="O480" s="196">
        <f t="shared" si="8"/>
        <v>0</v>
      </c>
      <c r="P480" s="201"/>
      <c r="Q480" s="198"/>
      <c r="R480" s="45"/>
      <c r="S480" s="56"/>
      <c r="T480" s="64"/>
    </row>
    <row r="481" spans="1:20" ht="15" customHeight="1" x14ac:dyDescent="0.25">
      <c r="A481" s="3"/>
      <c r="B481" s="422" t="s">
        <v>139</v>
      </c>
      <c r="C481" s="422"/>
      <c r="D481" s="422"/>
      <c r="E481" s="422"/>
      <c r="F481" s="422"/>
      <c r="G481" s="422"/>
      <c r="H481" s="422"/>
      <c r="I481" s="422"/>
      <c r="J481" s="422"/>
      <c r="K481" s="422"/>
      <c r="L481" s="422"/>
      <c r="M481" s="422"/>
      <c r="N481" s="422"/>
      <c r="O481" s="422"/>
      <c r="P481" s="188">
        <f>SUM(O483:O491)</f>
        <v>0</v>
      </c>
      <c r="Q481" s="189">
        <f>SUM(Q483:Q491)</f>
        <v>0</v>
      </c>
      <c r="R481" s="45"/>
      <c r="S481" s="56"/>
      <c r="T481" s="64"/>
    </row>
    <row r="482" spans="1:20" ht="15" customHeight="1" x14ac:dyDescent="0.25">
      <c r="A482" s="3"/>
      <c r="B482" s="190" t="s">
        <v>0</v>
      </c>
      <c r="C482" s="191" t="s">
        <v>1</v>
      </c>
      <c r="D482" s="191" t="s">
        <v>2</v>
      </c>
      <c r="E482" s="191" t="s">
        <v>28</v>
      </c>
      <c r="F482" s="191" t="s">
        <v>3</v>
      </c>
      <c r="G482" s="191" t="s">
        <v>4</v>
      </c>
      <c r="H482" s="191" t="s">
        <v>5</v>
      </c>
      <c r="I482" s="191" t="s">
        <v>6</v>
      </c>
      <c r="J482" s="191" t="s">
        <v>7</v>
      </c>
      <c r="K482" s="191" t="s">
        <v>8</v>
      </c>
      <c r="L482" s="191" t="s">
        <v>9</v>
      </c>
      <c r="M482" s="191" t="s">
        <v>10</v>
      </c>
      <c r="N482" s="191" t="s">
        <v>11</v>
      </c>
      <c r="O482" s="191" t="s">
        <v>12</v>
      </c>
      <c r="P482" s="192" t="s">
        <v>22</v>
      </c>
      <c r="Q482" s="193" t="s">
        <v>37</v>
      </c>
      <c r="R482" s="45"/>
      <c r="S482" s="56"/>
      <c r="T482" s="64"/>
    </row>
    <row r="483" spans="1:20" ht="15" customHeight="1" x14ac:dyDescent="0.25">
      <c r="A483" s="3"/>
      <c r="B483" s="194" t="s">
        <v>139</v>
      </c>
      <c r="C483" s="195"/>
      <c r="D483" s="195"/>
      <c r="E483" s="195"/>
      <c r="F483" s="195"/>
      <c r="G483" s="195"/>
      <c r="H483" s="195"/>
      <c r="I483" s="195"/>
      <c r="J483" s="195"/>
      <c r="K483" s="195"/>
      <c r="L483" s="195"/>
      <c r="M483" s="195"/>
      <c r="N483" s="195"/>
      <c r="O483" s="196">
        <f t="shared" si="8"/>
        <v>0</v>
      </c>
      <c r="P483" s="201"/>
      <c r="Q483" s="198"/>
      <c r="R483" s="45"/>
      <c r="S483" s="56"/>
      <c r="T483" s="64"/>
    </row>
    <row r="484" spans="1:20" ht="15" customHeight="1" x14ac:dyDescent="0.25">
      <c r="A484" s="3"/>
      <c r="B484" s="194" t="s">
        <v>139</v>
      </c>
      <c r="C484" s="195"/>
      <c r="D484" s="195"/>
      <c r="E484" s="195"/>
      <c r="F484" s="195"/>
      <c r="G484" s="195"/>
      <c r="H484" s="195"/>
      <c r="I484" s="195"/>
      <c r="J484" s="195"/>
      <c r="K484" s="195"/>
      <c r="L484" s="195"/>
      <c r="M484" s="195"/>
      <c r="N484" s="195"/>
      <c r="O484" s="196">
        <f t="shared" si="8"/>
        <v>0</v>
      </c>
      <c r="P484" s="201"/>
      <c r="Q484" s="198"/>
      <c r="R484" s="45"/>
      <c r="S484" s="56"/>
      <c r="T484" s="64"/>
    </row>
    <row r="485" spans="1:20" ht="15" customHeight="1" x14ac:dyDescent="0.25">
      <c r="A485" s="3"/>
      <c r="B485" s="194" t="s">
        <v>139</v>
      </c>
      <c r="C485" s="195"/>
      <c r="D485" s="195"/>
      <c r="E485" s="195"/>
      <c r="F485" s="195"/>
      <c r="G485" s="195"/>
      <c r="H485" s="195"/>
      <c r="I485" s="195"/>
      <c r="J485" s="195"/>
      <c r="K485" s="195"/>
      <c r="L485" s="195"/>
      <c r="M485" s="195"/>
      <c r="N485" s="195"/>
      <c r="O485" s="196">
        <f t="shared" si="8"/>
        <v>0</v>
      </c>
      <c r="P485" s="201"/>
      <c r="Q485" s="198"/>
      <c r="R485" s="45"/>
      <c r="S485" s="56"/>
      <c r="T485" s="64"/>
    </row>
    <row r="486" spans="1:20" ht="15" customHeight="1" x14ac:dyDescent="0.25">
      <c r="A486" s="3"/>
      <c r="B486" s="194" t="s">
        <v>139</v>
      </c>
      <c r="C486" s="195"/>
      <c r="D486" s="195"/>
      <c r="E486" s="195"/>
      <c r="F486" s="195"/>
      <c r="G486" s="195"/>
      <c r="H486" s="195"/>
      <c r="I486" s="195"/>
      <c r="J486" s="195"/>
      <c r="K486" s="195"/>
      <c r="L486" s="195"/>
      <c r="M486" s="195"/>
      <c r="N486" s="195"/>
      <c r="O486" s="196">
        <f t="shared" si="8"/>
        <v>0</v>
      </c>
      <c r="P486" s="201"/>
      <c r="Q486" s="198"/>
      <c r="R486" s="45"/>
      <c r="S486" s="56"/>
      <c r="T486" s="64"/>
    </row>
    <row r="487" spans="1:20" ht="15" customHeight="1" x14ac:dyDescent="0.25">
      <c r="A487" s="3"/>
      <c r="B487" s="194" t="s">
        <v>139</v>
      </c>
      <c r="C487" s="195"/>
      <c r="D487" s="195"/>
      <c r="E487" s="195"/>
      <c r="F487" s="195"/>
      <c r="G487" s="195"/>
      <c r="H487" s="195"/>
      <c r="I487" s="195"/>
      <c r="J487" s="195"/>
      <c r="K487" s="195"/>
      <c r="L487" s="195"/>
      <c r="M487" s="195"/>
      <c r="N487" s="195"/>
      <c r="O487" s="196">
        <f t="shared" si="8"/>
        <v>0</v>
      </c>
      <c r="P487" s="201"/>
      <c r="Q487" s="198"/>
      <c r="R487" s="45"/>
      <c r="S487" s="56"/>
      <c r="T487" s="64"/>
    </row>
    <row r="488" spans="1:20" ht="15" customHeight="1" x14ac:dyDescent="0.25">
      <c r="A488" s="3"/>
      <c r="B488" s="194" t="s">
        <v>139</v>
      </c>
      <c r="C488" s="195"/>
      <c r="D488" s="195"/>
      <c r="E488" s="195"/>
      <c r="F488" s="195"/>
      <c r="G488" s="195"/>
      <c r="H488" s="195"/>
      <c r="I488" s="195"/>
      <c r="J488" s="195"/>
      <c r="K488" s="195"/>
      <c r="L488" s="195"/>
      <c r="M488" s="195"/>
      <c r="N488" s="195"/>
      <c r="O488" s="196">
        <f t="shared" si="8"/>
        <v>0</v>
      </c>
      <c r="P488" s="201"/>
      <c r="Q488" s="198"/>
      <c r="R488" s="45"/>
      <c r="S488" s="56"/>
      <c r="T488" s="64"/>
    </row>
    <row r="489" spans="1:20" ht="15" customHeight="1" x14ac:dyDescent="0.25">
      <c r="A489" s="3"/>
      <c r="B489" s="194" t="s">
        <v>139</v>
      </c>
      <c r="C489" s="195"/>
      <c r="D489" s="195"/>
      <c r="E489" s="195"/>
      <c r="F489" s="195"/>
      <c r="G489" s="195"/>
      <c r="H489" s="195"/>
      <c r="I489" s="195"/>
      <c r="J489" s="195"/>
      <c r="K489" s="195"/>
      <c r="L489" s="195"/>
      <c r="M489" s="195"/>
      <c r="N489" s="195"/>
      <c r="O489" s="196">
        <f t="shared" si="8"/>
        <v>0</v>
      </c>
      <c r="P489" s="201"/>
      <c r="Q489" s="198"/>
      <c r="R489" s="45"/>
      <c r="S489" s="56"/>
      <c r="T489" s="64"/>
    </row>
    <row r="490" spans="1:20" ht="15" customHeight="1" x14ac:dyDescent="0.25">
      <c r="A490" s="3"/>
      <c r="B490" s="194" t="s">
        <v>139</v>
      </c>
      <c r="C490" s="199" t="s">
        <v>37</v>
      </c>
      <c r="D490" s="195"/>
      <c r="E490" s="195"/>
      <c r="F490" s="195"/>
      <c r="G490" s="195"/>
      <c r="H490" s="195"/>
      <c r="I490" s="195"/>
      <c r="J490" s="195"/>
      <c r="K490" s="195"/>
      <c r="L490" s="195"/>
      <c r="M490" s="195"/>
      <c r="N490" s="195"/>
      <c r="O490" s="196">
        <f t="shared" si="8"/>
        <v>0</v>
      </c>
      <c r="P490" s="201"/>
      <c r="Q490" s="198"/>
      <c r="R490" s="45"/>
      <c r="S490" s="56"/>
      <c r="T490" s="64"/>
    </row>
    <row r="491" spans="1:20" ht="15" customHeight="1" x14ac:dyDescent="0.25">
      <c r="A491" s="3"/>
      <c r="B491" s="194" t="s">
        <v>139</v>
      </c>
      <c r="C491" s="200"/>
      <c r="D491" s="195"/>
      <c r="E491" s="195"/>
      <c r="F491" s="195"/>
      <c r="G491" s="195"/>
      <c r="H491" s="195"/>
      <c r="I491" s="195"/>
      <c r="J491" s="195"/>
      <c r="K491" s="195"/>
      <c r="L491" s="195"/>
      <c r="M491" s="195"/>
      <c r="N491" s="195"/>
      <c r="O491" s="196">
        <f t="shared" si="8"/>
        <v>0</v>
      </c>
      <c r="P491" s="201"/>
      <c r="Q491" s="198"/>
      <c r="R491" s="45"/>
      <c r="S491" s="56"/>
      <c r="T491" s="64"/>
    </row>
    <row r="492" spans="1:20" ht="15" customHeight="1" x14ac:dyDescent="0.25">
      <c r="A492" s="3"/>
      <c r="B492" s="422" t="s">
        <v>140</v>
      </c>
      <c r="C492" s="422"/>
      <c r="D492" s="422"/>
      <c r="E492" s="422"/>
      <c r="F492" s="422"/>
      <c r="G492" s="422"/>
      <c r="H492" s="422"/>
      <c r="I492" s="422"/>
      <c r="J492" s="422"/>
      <c r="K492" s="422"/>
      <c r="L492" s="422"/>
      <c r="M492" s="422"/>
      <c r="N492" s="422"/>
      <c r="O492" s="422"/>
      <c r="P492" s="188">
        <f>SUM(O494:O502)</f>
        <v>0</v>
      </c>
      <c r="Q492" s="189">
        <f>SUM(Q494:Q506)</f>
        <v>0</v>
      </c>
      <c r="R492" s="45"/>
      <c r="S492" s="56"/>
      <c r="T492" s="64"/>
    </row>
    <row r="493" spans="1:20" ht="15" customHeight="1" x14ac:dyDescent="0.25">
      <c r="A493" s="3"/>
      <c r="B493" s="190" t="s">
        <v>0</v>
      </c>
      <c r="C493" s="191" t="s">
        <v>1</v>
      </c>
      <c r="D493" s="191" t="s">
        <v>2</v>
      </c>
      <c r="E493" s="191" t="s">
        <v>28</v>
      </c>
      <c r="F493" s="191" t="s">
        <v>3</v>
      </c>
      <c r="G493" s="191" t="s">
        <v>4</v>
      </c>
      <c r="H493" s="191" t="s">
        <v>5</v>
      </c>
      <c r="I493" s="191" t="s">
        <v>6</v>
      </c>
      <c r="J493" s="191" t="s">
        <v>7</v>
      </c>
      <c r="K493" s="191" t="s">
        <v>8</v>
      </c>
      <c r="L493" s="191" t="s">
        <v>9</v>
      </c>
      <c r="M493" s="191" t="s">
        <v>10</v>
      </c>
      <c r="N493" s="191" t="s">
        <v>11</v>
      </c>
      <c r="O493" s="191" t="s">
        <v>12</v>
      </c>
      <c r="P493" s="192" t="s">
        <v>22</v>
      </c>
      <c r="Q493" s="193" t="s">
        <v>37</v>
      </c>
      <c r="R493" s="45"/>
      <c r="S493" s="56"/>
      <c r="T493" s="64"/>
    </row>
    <row r="494" spans="1:20" ht="15" customHeight="1" x14ac:dyDescent="0.25">
      <c r="A494" s="3"/>
      <c r="B494" s="194" t="s">
        <v>140</v>
      </c>
      <c r="C494" s="195"/>
      <c r="D494" s="195"/>
      <c r="E494" s="195"/>
      <c r="F494" s="195"/>
      <c r="G494" s="195"/>
      <c r="H494" s="195"/>
      <c r="I494" s="195"/>
      <c r="J494" s="195"/>
      <c r="K494" s="195"/>
      <c r="L494" s="195"/>
      <c r="M494" s="195"/>
      <c r="N494" s="195"/>
      <c r="O494" s="196">
        <f t="shared" ref="O494:O506" si="9">SUM(F494:N494)</f>
        <v>0</v>
      </c>
      <c r="P494" s="201"/>
      <c r="Q494" s="198"/>
      <c r="R494" s="45"/>
      <c r="S494" s="56"/>
      <c r="T494" s="64"/>
    </row>
    <row r="495" spans="1:20" ht="15" customHeight="1" x14ac:dyDescent="0.25">
      <c r="A495" s="3"/>
      <c r="B495" s="194" t="s">
        <v>140</v>
      </c>
      <c r="C495" s="195"/>
      <c r="D495" s="195"/>
      <c r="E495" s="195"/>
      <c r="F495" s="195"/>
      <c r="G495" s="195"/>
      <c r="H495" s="195"/>
      <c r="I495" s="195"/>
      <c r="J495" s="195"/>
      <c r="K495" s="195"/>
      <c r="L495" s="195"/>
      <c r="M495" s="195"/>
      <c r="N495" s="195"/>
      <c r="O495" s="196">
        <f t="shared" si="9"/>
        <v>0</v>
      </c>
      <c r="P495" s="201"/>
      <c r="Q495" s="198"/>
      <c r="R495" s="45"/>
      <c r="S495" s="56"/>
      <c r="T495" s="64"/>
    </row>
    <row r="496" spans="1:20" ht="15" customHeight="1" x14ac:dyDescent="0.25">
      <c r="A496" s="3"/>
      <c r="B496" s="194" t="s">
        <v>140</v>
      </c>
      <c r="C496" s="195"/>
      <c r="D496" s="195"/>
      <c r="E496" s="195"/>
      <c r="F496" s="195"/>
      <c r="G496" s="195"/>
      <c r="H496" s="195"/>
      <c r="I496" s="195"/>
      <c r="J496" s="195"/>
      <c r="K496" s="195"/>
      <c r="L496" s="195"/>
      <c r="M496" s="195"/>
      <c r="N496" s="195"/>
      <c r="O496" s="196">
        <f t="shared" si="9"/>
        <v>0</v>
      </c>
      <c r="P496" s="201"/>
      <c r="Q496" s="198"/>
      <c r="R496" s="45"/>
      <c r="S496" s="56"/>
      <c r="T496" s="64"/>
    </row>
    <row r="497" spans="1:20" ht="15" customHeight="1" x14ac:dyDescent="0.25">
      <c r="A497" s="3"/>
      <c r="B497" s="194" t="s">
        <v>140</v>
      </c>
      <c r="C497" s="195"/>
      <c r="D497" s="195"/>
      <c r="E497" s="195"/>
      <c r="F497" s="195"/>
      <c r="G497" s="195"/>
      <c r="H497" s="195"/>
      <c r="I497" s="195"/>
      <c r="J497" s="195"/>
      <c r="K497" s="195"/>
      <c r="L497" s="195"/>
      <c r="M497" s="195"/>
      <c r="N497" s="195"/>
      <c r="O497" s="196">
        <f t="shared" si="9"/>
        <v>0</v>
      </c>
      <c r="P497" s="201"/>
      <c r="Q497" s="198"/>
      <c r="R497" s="45"/>
      <c r="S497" s="56"/>
      <c r="T497" s="64"/>
    </row>
    <row r="498" spans="1:20" ht="15" customHeight="1" x14ac:dyDescent="0.25">
      <c r="A498" s="3"/>
      <c r="B498" s="194" t="s">
        <v>140</v>
      </c>
      <c r="C498" s="195"/>
      <c r="D498" s="195"/>
      <c r="E498" s="195"/>
      <c r="F498" s="195"/>
      <c r="G498" s="195"/>
      <c r="H498" s="195"/>
      <c r="I498" s="195"/>
      <c r="J498" s="195"/>
      <c r="K498" s="195"/>
      <c r="L498" s="195"/>
      <c r="M498" s="195"/>
      <c r="N498" s="195"/>
      <c r="O498" s="196">
        <f t="shared" si="9"/>
        <v>0</v>
      </c>
      <c r="P498" s="201"/>
      <c r="Q498" s="198"/>
      <c r="R498" s="45"/>
      <c r="S498" s="56"/>
      <c r="T498" s="64"/>
    </row>
    <row r="499" spans="1:20" ht="15" customHeight="1" x14ac:dyDescent="0.25">
      <c r="A499" s="3"/>
      <c r="B499" s="194" t="s">
        <v>140</v>
      </c>
      <c r="C499" s="195"/>
      <c r="D499" s="195"/>
      <c r="E499" s="195"/>
      <c r="F499" s="195"/>
      <c r="G499" s="195"/>
      <c r="H499" s="195"/>
      <c r="I499" s="195"/>
      <c r="J499" s="195"/>
      <c r="K499" s="195"/>
      <c r="L499" s="195"/>
      <c r="M499" s="195"/>
      <c r="N499" s="195"/>
      <c r="O499" s="196">
        <f t="shared" si="9"/>
        <v>0</v>
      </c>
      <c r="P499" s="201"/>
      <c r="Q499" s="198"/>
      <c r="R499" s="45"/>
      <c r="S499" s="56"/>
      <c r="T499" s="64"/>
    </row>
    <row r="500" spans="1:20" ht="15" customHeight="1" x14ac:dyDescent="0.25">
      <c r="A500" s="3"/>
      <c r="B500" s="194" t="s">
        <v>140</v>
      </c>
      <c r="C500" s="195"/>
      <c r="D500" s="195"/>
      <c r="E500" s="195"/>
      <c r="F500" s="195"/>
      <c r="G500" s="195"/>
      <c r="H500" s="195"/>
      <c r="I500" s="195"/>
      <c r="J500" s="195"/>
      <c r="K500" s="195"/>
      <c r="L500" s="195"/>
      <c r="M500" s="195"/>
      <c r="N500" s="195"/>
      <c r="O500" s="196">
        <f t="shared" si="9"/>
        <v>0</v>
      </c>
      <c r="P500" s="201"/>
      <c r="Q500" s="198"/>
      <c r="R500" s="45"/>
      <c r="S500" s="56"/>
      <c r="T500" s="64"/>
    </row>
    <row r="501" spans="1:20" ht="15" customHeight="1" x14ac:dyDescent="0.25">
      <c r="A501" s="3"/>
      <c r="B501" s="194" t="s">
        <v>140</v>
      </c>
      <c r="C501" s="195"/>
      <c r="D501" s="195"/>
      <c r="E501" s="195"/>
      <c r="F501" s="195"/>
      <c r="G501" s="195"/>
      <c r="H501" s="195"/>
      <c r="I501" s="195"/>
      <c r="J501" s="195"/>
      <c r="K501" s="195"/>
      <c r="L501" s="195"/>
      <c r="M501" s="195"/>
      <c r="N501" s="195"/>
      <c r="O501" s="196">
        <f t="shared" si="9"/>
        <v>0</v>
      </c>
      <c r="P501" s="201"/>
      <c r="Q501" s="198"/>
      <c r="R501" s="45"/>
      <c r="S501" s="56"/>
      <c r="T501" s="64"/>
    </row>
    <row r="502" spans="1:20" ht="15" customHeight="1" x14ac:dyDescent="0.25">
      <c r="A502" s="3"/>
      <c r="B502" s="194" t="s">
        <v>140</v>
      </c>
      <c r="C502" s="195"/>
      <c r="D502" s="195"/>
      <c r="E502" s="195"/>
      <c r="F502" s="195"/>
      <c r="G502" s="195"/>
      <c r="H502" s="195"/>
      <c r="I502" s="195"/>
      <c r="J502" s="195"/>
      <c r="K502" s="195"/>
      <c r="L502" s="195"/>
      <c r="M502" s="195"/>
      <c r="N502" s="195"/>
      <c r="O502" s="196">
        <f t="shared" si="9"/>
        <v>0</v>
      </c>
      <c r="P502" s="201"/>
      <c r="Q502" s="198"/>
      <c r="R502" s="45"/>
      <c r="S502" s="56"/>
      <c r="T502" s="64"/>
    </row>
    <row r="503" spans="1:20" ht="15" customHeight="1" x14ac:dyDescent="0.25">
      <c r="A503" s="3"/>
      <c r="B503" s="194" t="s">
        <v>140</v>
      </c>
      <c r="C503" s="195"/>
      <c r="D503" s="195"/>
      <c r="E503" s="195"/>
      <c r="F503" s="195"/>
      <c r="G503" s="195"/>
      <c r="H503" s="195"/>
      <c r="I503" s="195"/>
      <c r="J503" s="195"/>
      <c r="K503" s="195"/>
      <c r="L503" s="195"/>
      <c r="M503" s="195"/>
      <c r="N503" s="195"/>
      <c r="O503" s="196">
        <f t="shared" si="9"/>
        <v>0</v>
      </c>
      <c r="P503" s="201"/>
      <c r="Q503" s="198"/>
      <c r="R503" s="45"/>
      <c r="S503" s="56"/>
      <c r="T503" s="64"/>
    </row>
    <row r="504" spans="1:20" ht="15" customHeight="1" x14ac:dyDescent="0.25">
      <c r="A504" s="3"/>
      <c r="B504" s="194" t="s">
        <v>140</v>
      </c>
      <c r="C504" s="195"/>
      <c r="D504" s="195"/>
      <c r="E504" s="195"/>
      <c r="F504" s="195"/>
      <c r="G504" s="195"/>
      <c r="H504" s="195"/>
      <c r="I504" s="195"/>
      <c r="J504" s="195"/>
      <c r="K504" s="195"/>
      <c r="L504" s="195"/>
      <c r="M504" s="195"/>
      <c r="N504" s="195"/>
      <c r="O504" s="196">
        <f t="shared" si="9"/>
        <v>0</v>
      </c>
      <c r="P504" s="201"/>
      <c r="Q504" s="198"/>
      <c r="R504" s="45"/>
      <c r="S504" s="56"/>
      <c r="T504" s="64"/>
    </row>
    <row r="505" spans="1:20" ht="15" customHeight="1" x14ac:dyDescent="0.25">
      <c r="A505" s="3"/>
      <c r="B505" s="194" t="s">
        <v>140</v>
      </c>
      <c r="C505" s="199" t="s">
        <v>37</v>
      </c>
      <c r="D505" s="195"/>
      <c r="E505" s="195"/>
      <c r="F505" s="195"/>
      <c r="G505" s="195"/>
      <c r="H505" s="195"/>
      <c r="I505" s="195"/>
      <c r="J505" s="195"/>
      <c r="K505" s="195"/>
      <c r="L505" s="195"/>
      <c r="M505" s="195"/>
      <c r="N505" s="195"/>
      <c r="O505" s="196">
        <f t="shared" si="9"/>
        <v>0</v>
      </c>
      <c r="P505" s="201"/>
      <c r="Q505" s="198"/>
      <c r="R505" s="45"/>
      <c r="S505" s="56"/>
      <c r="T505" s="64"/>
    </row>
    <row r="506" spans="1:20" ht="15" customHeight="1" x14ac:dyDescent="0.25">
      <c r="A506" s="3"/>
      <c r="B506" s="194" t="s">
        <v>140</v>
      </c>
      <c r="C506" s="200"/>
      <c r="D506" s="195"/>
      <c r="E506" s="195"/>
      <c r="F506" s="195"/>
      <c r="G506" s="195"/>
      <c r="H506" s="195"/>
      <c r="I506" s="195"/>
      <c r="J506" s="195"/>
      <c r="K506" s="195"/>
      <c r="L506" s="195"/>
      <c r="M506" s="195"/>
      <c r="N506" s="195"/>
      <c r="O506" s="196">
        <f t="shared" si="9"/>
        <v>0</v>
      </c>
      <c r="P506" s="201"/>
      <c r="Q506" s="198"/>
      <c r="R506" s="45"/>
      <c r="S506" s="56"/>
      <c r="T506" s="64"/>
    </row>
    <row r="507" spans="1:20" ht="15" customHeight="1" x14ac:dyDescent="0.25">
      <c r="A507" s="3"/>
      <c r="B507" s="422" t="s">
        <v>159</v>
      </c>
      <c r="C507" s="422"/>
      <c r="D507" s="422"/>
      <c r="E507" s="422"/>
      <c r="F507" s="422"/>
      <c r="G507" s="422"/>
      <c r="H507" s="422"/>
      <c r="I507" s="422"/>
      <c r="J507" s="422"/>
      <c r="K507" s="422"/>
      <c r="L507" s="422"/>
      <c r="M507" s="422"/>
      <c r="N507" s="422"/>
      <c r="O507" s="422"/>
      <c r="P507" s="188">
        <f>SUM(O509:O517)</f>
        <v>0</v>
      </c>
      <c r="Q507" s="189">
        <f>SUM(Q509:Q517)</f>
        <v>0</v>
      </c>
      <c r="R507" s="45"/>
      <c r="S507" s="56"/>
      <c r="T507" s="64"/>
    </row>
    <row r="508" spans="1:20" ht="15" customHeight="1" x14ac:dyDescent="0.25">
      <c r="A508" s="3"/>
      <c r="B508" s="190" t="s">
        <v>0</v>
      </c>
      <c r="C508" s="191" t="s">
        <v>1</v>
      </c>
      <c r="D508" s="191" t="s">
        <v>2</v>
      </c>
      <c r="E508" s="191" t="s">
        <v>28</v>
      </c>
      <c r="F508" s="191" t="s">
        <v>3</v>
      </c>
      <c r="G508" s="191" t="s">
        <v>4</v>
      </c>
      <c r="H508" s="191" t="s">
        <v>5</v>
      </c>
      <c r="I508" s="191" t="s">
        <v>6</v>
      </c>
      <c r="J508" s="191" t="s">
        <v>7</v>
      </c>
      <c r="K508" s="191" t="s">
        <v>8</v>
      </c>
      <c r="L508" s="191" t="s">
        <v>9</v>
      </c>
      <c r="M508" s="191" t="s">
        <v>10</v>
      </c>
      <c r="N508" s="191" t="s">
        <v>11</v>
      </c>
      <c r="O508" s="191" t="s">
        <v>12</v>
      </c>
      <c r="P508" s="192" t="s">
        <v>22</v>
      </c>
      <c r="Q508" s="193" t="s">
        <v>37</v>
      </c>
      <c r="R508" s="45"/>
      <c r="S508" s="56"/>
      <c r="T508" s="64"/>
    </row>
    <row r="509" spans="1:20" ht="15" customHeight="1" x14ac:dyDescent="0.25">
      <c r="A509" s="3"/>
      <c r="B509" s="194" t="s">
        <v>159</v>
      </c>
      <c r="C509" s="195"/>
      <c r="D509" s="195"/>
      <c r="E509" s="195"/>
      <c r="F509" s="195"/>
      <c r="G509" s="195"/>
      <c r="H509" s="195"/>
      <c r="I509" s="195"/>
      <c r="J509" s="195"/>
      <c r="K509" s="195"/>
      <c r="L509" s="195"/>
      <c r="M509" s="195"/>
      <c r="N509" s="195"/>
      <c r="O509" s="196">
        <f t="shared" si="8"/>
        <v>0</v>
      </c>
      <c r="P509" s="201"/>
      <c r="Q509" s="198"/>
      <c r="R509" s="45"/>
      <c r="S509" s="56"/>
      <c r="T509" s="64"/>
    </row>
    <row r="510" spans="1:20" ht="15" customHeight="1" x14ac:dyDescent="0.25">
      <c r="A510" s="3"/>
      <c r="B510" s="194" t="s">
        <v>159</v>
      </c>
      <c r="C510" s="195"/>
      <c r="D510" s="195"/>
      <c r="E510" s="195"/>
      <c r="F510" s="195"/>
      <c r="G510" s="195"/>
      <c r="H510" s="195"/>
      <c r="I510" s="195"/>
      <c r="J510" s="195"/>
      <c r="K510" s="195"/>
      <c r="L510" s="195"/>
      <c r="M510" s="195"/>
      <c r="N510" s="195"/>
      <c r="O510" s="196">
        <f t="shared" si="8"/>
        <v>0</v>
      </c>
      <c r="P510" s="201"/>
      <c r="Q510" s="198"/>
      <c r="R510" s="45"/>
      <c r="S510" s="56"/>
      <c r="T510" s="64"/>
    </row>
    <row r="511" spans="1:20" ht="15" customHeight="1" x14ac:dyDescent="0.25">
      <c r="A511" s="3"/>
      <c r="B511" s="194" t="s">
        <v>159</v>
      </c>
      <c r="C511" s="195"/>
      <c r="D511" s="195"/>
      <c r="E511" s="195"/>
      <c r="F511" s="195"/>
      <c r="G511" s="195"/>
      <c r="H511" s="195"/>
      <c r="I511" s="195"/>
      <c r="J511" s="195"/>
      <c r="K511" s="195"/>
      <c r="L511" s="195"/>
      <c r="M511" s="195"/>
      <c r="N511" s="195"/>
      <c r="O511" s="196">
        <f t="shared" si="8"/>
        <v>0</v>
      </c>
      <c r="P511" s="201"/>
      <c r="Q511" s="198"/>
      <c r="R511" s="45"/>
      <c r="S511" s="56"/>
      <c r="T511" s="64"/>
    </row>
    <row r="512" spans="1:20" ht="15" customHeight="1" x14ac:dyDescent="0.25">
      <c r="A512" s="3"/>
      <c r="B512" s="194" t="s">
        <v>159</v>
      </c>
      <c r="C512" s="195"/>
      <c r="D512" s="195"/>
      <c r="E512" s="195"/>
      <c r="F512" s="195"/>
      <c r="G512" s="195"/>
      <c r="H512" s="195"/>
      <c r="I512" s="195"/>
      <c r="J512" s="195"/>
      <c r="K512" s="195"/>
      <c r="L512" s="195"/>
      <c r="M512" s="195"/>
      <c r="N512" s="195"/>
      <c r="O512" s="196">
        <f t="shared" si="8"/>
        <v>0</v>
      </c>
      <c r="P512" s="201"/>
      <c r="Q512" s="198"/>
      <c r="R512" s="45"/>
      <c r="S512" s="56"/>
      <c r="T512" s="64"/>
    </row>
    <row r="513" spans="1:20" ht="15" customHeight="1" x14ac:dyDescent="0.25">
      <c r="A513" s="3"/>
      <c r="B513" s="194" t="s">
        <v>159</v>
      </c>
      <c r="C513" s="195"/>
      <c r="D513" s="195"/>
      <c r="E513" s="195"/>
      <c r="F513" s="195"/>
      <c r="G513" s="195"/>
      <c r="H513" s="195"/>
      <c r="I513" s="195"/>
      <c r="J513" s="195"/>
      <c r="K513" s="195"/>
      <c r="L513" s="195"/>
      <c r="M513" s="195"/>
      <c r="N513" s="195"/>
      <c r="O513" s="196">
        <f t="shared" si="8"/>
        <v>0</v>
      </c>
      <c r="P513" s="201"/>
      <c r="Q513" s="198"/>
      <c r="R513" s="45"/>
      <c r="S513" s="56"/>
      <c r="T513" s="64"/>
    </row>
    <row r="514" spans="1:20" ht="15" customHeight="1" x14ac:dyDescent="0.25">
      <c r="A514" s="3"/>
      <c r="B514" s="194" t="s">
        <v>159</v>
      </c>
      <c r="C514" s="195"/>
      <c r="D514" s="195"/>
      <c r="E514" s="195"/>
      <c r="F514" s="195"/>
      <c r="G514" s="195"/>
      <c r="H514" s="195"/>
      <c r="I514" s="195"/>
      <c r="J514" s="195"/>
      <c r="K514" s="195"/>
      <c r="L514" s="195"/>
      <c r="M514" s="195"/>
      <c r="N514" s="195"/>
      <c r="O514" s="196">
        <f t="shared" si="8"/>
        <v>0</v>
      </c>
      <c r="P514" s="201"/>
      <c r="Q514" s="198"/>
      <c r="R514" s="45"/>
      <c r="S514" s="56"/>
      <c r="T514" s="64"/>
    </row>
    <row r="515" spans="1:20" ht="15" customHeight="1" x14ac:dyDescent="0.25">
      <c r="A515" s="3"/>
      <c r="B515" s="194" t="s">
        <v>159</v>
      </c>
      <c r="C515" s="195"/>
      <c r="D515" s="195"/>
      <c r="E515" s="195"/>
      <c r="F515" s="195"/>
      <c r="G515" s="195"/>
      <c r="H515" s="195"/>
      <c r="I515" s="195"/>
      <c r="J515" s="195"/>
      <c r="K515" s="195"/>
      <c r="L515" s="195"/>
      <c r="M515" s="195"/>
      <c r="N515" s="195"/>
      <c r="O515" s="196">
        <f t="shared" si="8"/>
        <v>0</v>
      </c>
      <c r="P515" s="201"/>
      <c r="Q515" s="198"/>
      <c r="R515" s="45"/>
      <c r="S515" s="56"/>
      <c r="T515" s="64"/>
    </row>
    <row r="516" spans="1:20" ht="15" customHeight="1" x14ac:dyDescent="0.25">
      <c r="A516" s="3"/>
      <c r="B516" s="194" t="s">
        <v>159</v>
      </c>
      <c r="C516" s="199" t="s">
        <v>37</v>
      </c>
      <c r="D516" s="195"/>
      <c r="E516" s="195"/>
      <c r="F516" s="195"/>
      <c r="G516" s="195"/>
      <c r="H516" s="195"/>
      <c r="I516" s="195"/>
      <c r="J516" s="195"/>
      <c r="K516" s="195"/>
      <c r="L516" s="195"/>
      <c r="M516" s="195"/>
      <c r="N516" s="195"/>
      <c r="O516" s="196">
        <f t="shared" si="8"/>
        <v>0</v>
      </c>
      <c r="P516" s="201"/>
      <c r="Q516" s="198"/>
      <c r="R516" s="45"/>
      <c r="S516" s="56"/>
      <c r="T516" s="64"/>
    </row>
    <row r="517" spans="1:20" ht="15" customHeight="1" x14ac:dyDescent="0.25">
      <c r="A517" s="3"/>
      <c r="B517" s="194" t="s">
        <v>159</v>
      </c>
      <c r="C517" s="200"/>
      <c r="D517" s="195"/>
      <c r="E517" s="195"/>
      <c r="F517" s="195"/>
      <c r="G517" s="195"/>
      <c r="H517" s="195"/>
      <c r="I517" s="195"/>
      <c r="J517" s="195"/>
      <c r="K517" s="195"/>
      <c r="L517" s="195"/>
      <c r="M517" s="195"/>
      <c r="N517" s="195"/>
      <c r="O517" s="196">
        <f t="shared" si="8"/>
        <v>0</v>
      </c>
      <c r="P517" s="201"/>
      <c r="Q517" s="198"/>
      <c r="R517" s="45"/>
      <c r="S517" s="56"/>
      <c r="T517" s="64"/>
    </row>
    <row r="518" spans="1:20" ht="15" customHeight="1" x14ac:dyDescent="0.25">
      <c r="A518" s="3"/>
      <c r="B518" s="422" t="s">
        <v>142</v>
      </c>
      <c r="C518" s="422"/>
      <c r="D518" s="422"/>
      <c r="E518" s="422"/>
      <c r="F518" s="422"/>
      <c r="G518" s="422"/>
      <c r="H518" s="422"/>
      <c r="I518" s="422"/>
      <c r="J518" s="422"/>
      <c r="K518" s="422"/>
      <c r="L518" s="422"/>
      <c r="M518" s="422"/>
      <c r="N518" s="422"/>
      <c r="O518" s="422"/>
      <c r="P518" s="188">
        <f>SUM(O520:O538)</f>
        <v>0</v>
      </c>
      <c r="Q518" s="189">
        <f>SUM(Q520:Q538)</f>
        <v>0</v>
      </c>
      <c r="R518" s="45"/>
      <c r="S518" s="56"/>
      <c r="T518" s="64"/>
    </row>
    <row r="519" spans="1:20" ht="15" customHeight="1" x14ac:dyDescent="0.25">
      <c r="A519" s="3"/>
      <c r="B519" s="190" t="s">
        <v>0</v>
      </c>
      <c r="C519" s="191" t="s">
        <v>1</v>
      </c>
      <c r="D519" s="191" t="s">
        <v>2</v>
      </c>
      <c r="E519" s="191" t="s">
        <v>28</v>
      </c>
      <c r="F519" s="191" t="s">
        <v>3</v>
      </c>
      <c r="G519" s="191" t="s">
        <v>4</v>
      </c>
      <c r="H519" s="191" t="s">
        <v>5</v>
      </c>
      <c r="I519" s="191" t="s">
        <v>6</v>
      </c>
      <c r="J519" s="191" t="s">
        <v>7</v>
      </c>
      <c r="K519" s="191" t="s">
        <v>8</v>
      </c>
      <c r="L519" s="191" t="s">
        <v>9</v>
      </c>
      <c r="M519" s="191" t="s">
        <v>10</v>
      </c>
      <c r="N519" s="191" t="s">
        <v>11</v>
      </c>
      <c r="O519" s="191" t="s">
        <v>12</v>
      </c>
      <c r="P519" s="192" t="s">
        <v>22</v>
      </c>
      <c r="Q519" s="193" t="s">
        <v>37</v>
      </c>
      <c r="R519" s="45"/>
      <c r="S519" s="56"/>
      <c r="T519" s="64"/>
    </row>
    <row r="520" spans="1:20" ht="15" customHeight="1" x14ac:dyDescent="0.25">
      <c r="A520" s="3"/>
      <c r="B520" s="194" t="s">
        <v>142</v>
      </c>
      <c r="C520" s="195"/>
      <c r="D520" s="195"/>
      <c r="E520" s="195"/>
      <c r="F520" s="195"/>
      <c r="G520" s="195"/>
      <c r="H520" s="195"/>
      <c r="I520" s="195"/>
      <c r="J520" s="195"/>
      <c r="K520" s="195"/>
      <c r="L520" s="195"/>
      <c r="M520" s="195"/>
      <c r="N520" s="195"/>
      <c r="O520" s="196">
        <f t="shared" si="8"/>
        <v>0</v>
      </c>
      <c r="P520" s="201"/>
      <c r="Q520" s="198"/>
      <c r="R520" s="45"/>
      <c r="S520" s="56"/>
      <c r="T520" s="64"/>
    </row>
    <row r="521" spans="1:20" ht="15" customHeight="1" x14ac:dyDescent="0.25">
      <c r="A521" s="3"/>
      <c r="B521" s="194" t="s">
        <v>142</v>
      </c>
      <c r="C521" s="195"/>
      <c r="D521" s="195"/>
      <c r="E521" s="195"/>
      <c r="F521" s="195"/>
      <c r="G521" s="195"/>
      <c r="H521" s="195"/>
      <c r="I521" s="195"/>
      <c r="J521" s="195"/>
      <c r="K521" s="195"/>
      <c r="L521" s="195"/>
      <c r="M521" s="195"/>
      <c r="N521" s="195"/>
      <c r="O521" s="196">
        <f t="shared" si="8"/>
        <v>0</v>
      </c>
      <c r="P521" s="201"/>
      <c r="Q521" s="198"/>
      <c r="R521" s="45"/>
      <c r="S521" s="56"/>
      <c r="T521" s="64"/>
    </row>
    <row r="522" spans="1:20" ht="15" customHeight="1" x14ac:dyDescent="0.25">
      <c r="A522" s="3"/>
      <c r="B522" s="194" t="s">
        <v>142</v>
      </c>
      <c r="C522" s="195"/>
      <c r="D522" s="195"/>
      <c r="E522" s="195"/>
      <c r="F522" s="195"/>
      <c r="G522" s="195"/>
      <c r="H522" s="195"/>
      <c r="I522" s="195"/>
      <c r="J522" s="195"/>
      <c r="K522" s="195"/>
      <c r="L522" s="195"/>
      <c r="M522" s="195"/>
      <c r="N522" s="195"/>
      <c r="O522" s="196">
        <f t="shared" si="8"/>
        <v>0</v>
      </c>
      <c r="P522" s="201"/>
      <c r="Q522" s="198"/>
      <c r="R522" s="45"/>
      <c r="S522" s="56"/>
      <c r="T522" s="64"/>
    </row>
    <row r="523" spans="1:20" ht="15" customHeight="1" x14ac:dyDescent="0.25">
      <c r="A523" s="3"/>
      <c r="B523" s="194" t="s">
        <v>142</v>
      </c>
      <c r="C523" s="195"/>
      <c r="D523" s="195"/>
      <c r="E523" s="195"/>
      <c r="F523" s="195"/>
      <c r="G523" s="195"/>
      <c r="H523" s="195"/>
      <c r="I523" s="195"/>
      <c r="J523" s="195"/>
      <c r="K523" s="195"/>
      <c r="L523" s="195"/>
      <c r="M523" s="195"/>
      <c r="N523" s="195"/>
      <c r="O523" s="196">
        <f t="shared" si="8"/>
        <v>0</v>
      </c>
      <c r="P523" s="201"/>
      <c r="Q523" s="198"/>
      <c r="R523" s="45"/>
      <c r="S523" s="56"/>
      <c r="T523" s="64"/>
    </row>
    <row r="524" spans="1:20" ht="15" customHeight="1" x14ac:dyDescent="0.25">
      <c r="A524" s="3"/>
      <c r="B524" s="194" t="s">
        <v>142</v>
      </c>
      <c r="C524" s="195"/>
      <c r="D524" s="195"/>
      <c r="E524" s="195"/>
      <c r="F524" s="195"/>
      <c r="G524" s="195"/>
      <c r="H524" s="195"/>
      <c r="I524" s="195"/>
      <c r="J524" s="195"/>
      <c r="K524" s="195"/>
      <c r="L524" s="195"/>
      <c r="M524" s="195"/>
      <c r="N524" s="195"/>
      <c r="O524" s="196">
        <f t="shared" si="8"/>
        <v>0</v>
      </c>
      <c r="P524" s="201"/>
      <c r="Q524" s="198"/>
      <c r="R524" s="45"/>
      <c r="S524" s="56"/>
      <c r="T524" s="64"/>
    </row>
    <row r="525" spans="1:20" ht="15" customHeight="1" x14ac:dyDescent="0.25">
      <c r="A525" s="3"/>
      <c r="B525" s="194" t="s">
        <v>142</v>
      </c>
      <c r="C525" s="195"/>
      <c r="D525" s="195"/>
      <c r="E525" s="195"/>
      <c r="F525" s="195"/>
      <c r="G525" s="195"/>
      <c r="H525" s="195"/>
      <c r="I525" s="195"/>
      <c r="J525" s="195"/>
      <c r="K525" s="195"/>
      <c r="L525" s="195"/>
      <c r="M525" s="195"/>
      <c r="N525" s="195"/>
      <c r="O525" s="196">
        <f t="shared" si="8"/>
        <v>0</v>
      </c>
      <c r="P525" s="201"/>
      <c r="Q525" s="198"/>
      <c r="R525" s="45"/>
      <c r="S525" s="56"/>
      <c r="T525" s="64"/>
    </row>
    <row r="526" spans="1:20" ht="15" customHeight="1" x14ac:dyDescent="0.25">
      <c r="A526" s="3"/>
      <c r="B526" s="194" t="s">
        <v>142</v>
      </c>
      <c r="C526" s="195"/>
      <c r="D526" s="195"/>
      <c r="E526" s="195"/>
      <c r="F526" s="195"/>
      <c r="G526" s="195"/>
      <c r="H526" s="195"/>
      <c r="I526" s="195"/>
      <c r="J526" s="195"/>
      <c r="K526" s="195"/>
      <c r="L526" s="195"/>
      <c r="M526" s="195"/>
      <c r="N526" s="195"/>
      <c r="O526" s="196">
        <f t="shared" si="8"/>
        <v>0</v>
      </c>
      <c r="P526" s="201"/>
      <c r="Q526" s="198"/>
      <c r="R526" s="45"/>
      <c r="S526" s="56"/>
      <c r="T526" s="64"/>
    </row>
    <row r="527" spans="1:20" ht="15" customHeight="1" x14ac:dyDescent="0.25">
      <c r="A527" s="3"/>
      <c r="B527" s="194" t="s">
        <v>142</v>
      </c>
      <c r="C527" s="195"/>
      <c r="D527" s="195"/>
      <c r="E527" s="195"/>
      <c r="F527" s="195"/>
      <c r="G527" s="195"/>
      <c r="H527" s="195"/>
      <c r="I527" s="195"/>
      <c r="J527" s="195"/>
      <c r="K527" s="195"/>
      <c r="L527" s="195"/>
      <c r="M527" s="195"/>
      <c r="N527" s="195"/>
      <c r="O527" s="196">
        <f t="shared" si="8"/>
        <v>0</v>
      </c>
      <c r="P527" s="201"/>
      <c r="Q527" s="198"/>
      <c r="R527" s="45"/>
      <c r="S527" s="56"/>
      <c r="T527" s="64"/>
    </row>
    <row r="528" spans="1:20" ht="15" customHeight="1" x14ac:dyDescent="0.25">
      <c r="A528" s="3"/>
      <c r="B528" s="194" t="s">
        <v>142</v>
      </c>
      <c r="C528" s="195"/>
      <c r="D528" s="195"/>
      <c r="E528" s="195"/>
      <c r="F528" s="195"/>
      <c r="G528" s="195"/>
      <c r="H528" s="195"/>
      <c r="I528" s="195"/>
      <c r="J528" s="195"/>
      <c r="K528" s="195"/>
      <c r="L528" s="195"/>
      <c r="M528" s="195"/>
      <c r="N528" s="195"/>
      <c r="O528" s="196">
        <f t="shared" si="8"/>
        <v>0</v>
      </c>
      <c r="P528" s="201"/>
      <c r="Q528" s="198"/>
      <c r="R528" s="45"/>
      <c r="S528" s="56"/>
      <c r="T528" s="64"/>
    </row>
    <row r="529" spans="1:20" ht="15" customHeight="1" x14ac:dyDescent="0.25">
      <c r="A529" s="3"/>
      <c r="B529" s="194" t="s">
        <v>142</v>
      </c>
      <c r="C529" s="195"/>
      <c r="D529" s="195"/>
      <c r="E529" s="195"/>
      <c r="F529" s="195"/>
      <c r="G529" s="195"/>
      <c r="H529" s="195"/>
      <c r="I529" s="195"/>
      <c r="J529" s="195"/>
      <c r="K529" s="195"/>
      <c r="L529" s="195"/>
      <c r="M529" s="195"/>
      <c r="N529" s="195"/>
      <c r="O529" s="196">
        <f t="shared" si="8"/>
        <v>0</v>
      </c>
      <c r="P529" s="201"/>
      <c r="Q529" s="198"/>
      <c r="R529" s="45"/>
      <c r="S529" s="56"/>
      <c r="T529" s="64"/>
    </row>
    <row r="530" spans="1:20" ht="15" customHeight="1" x14ac:dyDescent="0.25">
      <c r="A530" s="3"/>
      <c r="B530" s="194" t="s">
        <v>142</v>
      </c>
      <c r="C530" s="195"/>
      <c r="D530" s="195"/>
      <c r="E530" s="195"/>
      <c r="F530" s="195"/>
      <c r="G530" s="195"/>
      <c r="H530" s="195"/>
      <c r="I530" s="195"/>
      <c r="J530" s="195"/>
      <c r="K530" s="195"/>
      <c r="L530" s="195"/>
      <c r="M530" s="195"/>
      <c r="N530" s="195"/>
      <c r="O530" s="196">
        <f t="shared" si="8"/>
        <v>0</v>
      </c>
      <c r="P530" s="201"/>
      <c r="Q530" s="198"/>
      <c r="R530" s="45"/>
      <c r="S530" s="56"/>
      <c r="T530" s="64"/>
    </row>
    <row r="531" spans="1:20" ht="15" customHeight="1" x14ac:dyDescent="0.25">
      <c r="A531" s="3"/>
      <c r="B531" s="194" t="s">
        <v>142</v>
      </c>
      <c r="C531" s="195"/>
      <c r="D531" s="195"/>
      <c r="E531" s="195"/>
      <c r="F531" s="195"/>
      <c r="G531" s="195"/>
      <c r="H531" s="195"/>
      <c r="I531" s="195"/>
      <c r="J531" s="195"/>
      <c r="K531" s="195"/>
      <c r="L531" s="195"/>
      <c r="M531" s="195"/>
      <c r="N531" s="195"/>
      <c r="O531" s="196">
        <f t="shared" si="8"/>
        <v>0</v>
      </c>
      <c r="P531" s="201"/>
      <c r="Q531" s="198"/>
      <c r="R531" s="45"/>
      <c r="S531" s="56"/>
      <c r="T531" s="64"/>
    </row>
    <row r="532" spans="1:20" ht="15" customHeight="1" x14ac:dyDescent="0.25">
      <c r="A532" s="3"/>
      <c r="B532" s="194" t="s">
        <v>142</v>
      </c>
      <c r="C532" s="195"/>
      <c r="D532" s="195"/>
      <c r="E532" s="195"/>
      <c r="F532" s="195"/>
      <c r="G532" s="195"/>
      <c r="H532" s="195"/>
      <c r="I532" s="195"/>
      <c r="J532" s="195"/>
      <c r="K532" s="195"/>
      <c r="L532" s="195"/>
      <c r="M532" s="195"/>
      <c r="N532" s="195"/>
      <c r="O532" s="196">
        <f t="shared" si="8"/>
        <v>0</v>
      </c>
      <c r="P532" s="201"/>
      <c r="Q532" s="198"/>
      <c r="R532" s="45"/>
      <c r="S532" s="56"/>
      <c r="T532" s="64"/>
    </row>
    <row r="533" spans="1:20" ht="15" customHeight="1" x14ac:dyDescent="0.25">
      <c r="A533" s="3"/>
      <c r="B533" s="194" t="s">
        <v>142</v>
      </c>
      <c r="C533" s="195"/>
      <c r="D533" s="195"/>
      <c r="E533" s="195"/>
      <c r="F533" s="195"/>
      <c r="G533" s="195"/>
      <c r="H533" s="195"/>
      <c r="I533" s="195"/>
      <c r="J533" s="195"/>
      <c r="K533" s="195"/>
      <c r="L533" s="195"/>
      <c r="M533" s="195"/>
      <c r="N533" s="195"/>
      <c r="O533" s="196">
        <f t="shared" si="8"/>
        <v>0</v>
      </c>
      <c r="P533" s="201"/>
      <c r="Q533" s="198"/>
      <c r="R533" s="45"/>
      <c r="S533" s="56"/>
      <c r="T533" s="64"/>
    </row>
    <row r="534" spans="1:20" ht="15" customHeight="1" x14ac:dyDescent="0.25">
      <c r="A534" s="3"/>
      <c r="B534" s="194" t="s">
        <v>142</v>
      </c>
      <c r="C534" s="195"/>
      <c r="D534" s="195"/>
      <c r="E534" s="195"/>
      <c r="F534" s="195"/>
      <c r="G534" s="195"/>
      <c r="H534" s="195"/>
      <c r="I534" s="195"/>
      <c r="J534" s="195"/>
      <c r="K534" s="195"/>
      <c r="L534" s="195"/>
      <c r="M534" s="195"/>
      <c r="N534" s="195"/>
      <c r="O534" s="196">
        <f t="shared" si="8"/>
        <v>0</v>
      </c>
      <c r="P534" s="201"/>
      <c r="Q534" s="198"/>
      <c r="R534" s="45"/>
      <c r="S534" s="56"/>
      <c r="T534" s="64"/>
    </row>
    <row r="535" spans="1:20" ht="15" customHeight="1" x14ac:dyDescent="0.25">
      <c r="A535" s="3"/>
      <c r="B535" s="194" t="s">
        <v>142</v>
      </c>
      <c r="C535" s="195"/>
      <c r="D535" s="195"/>
      <c r="E535" s="195"/>
      <c r="F535" s="195"/>
      <c r="G535" s="195"/>
      <c r="H535" s="195"/>
      <c r="I535" s="195"/>
      <c r="J535" s="195"/>
      <c r="K535" s="195"/>
      <c r="L535" s="195"/>
      <c r="M535" s="195"/>
      <c r="N535" s="195"/>
      <c r="O535" s="196">
        <f t="shared" si="8"/>
        <v>0</v>
      </c>
      <c r="P535" s="201"/>
      <c r="Q535" s="198"/>
      <c r="R535" s="45"/>
      <c r="S535" s="56"/>
      <c r="T535" s="64"/>
    </row>
    <row r="536" spans="1:20" ht="15" customHeight="1" x14ac:dyDescent="0.25">
      <c r="A536" s="3"/>
      <c r="B536" s="194" t="s">
        <v>142</v>
      </c>
      <c r="C536" s="195"/>
      <c r="D536" s="195"/>
      <c r="E536" s="195"/>
      <c r="F536" s="195"/>
      <c r="G536" s="195"/>
      <c r="H536" s="195"/>
      <c r="I536" s="195"/>
      <c r="J536" s="195"/>
      <c r="K536" s="195"/>
      <c r="L536" s="195"/>
      <c r="M536" s="195"/>
      <c r="N536" s="195"/>
      <c r="O536" s="196">
        <f t="shared" si="8"/>
        <v>0</v>
      </c>
      <c r="P536" s="201"/>
      <c r="Q536" s="198"/>
      <c r="R536" s="45"/>
      <c r="S536" s="56"/>
      <c r="T536" s="64"/>
    </row>
    <row r="537" spans="1:20" ht="15" customHeight="1" x14ac:dyDescent="0.25">
      <c r="A537" s="3"/>
      <c r="B537" s="194" t="s">
        <v>142</v>
      </c>
      <c r="C537" s="199" t="s">
        <v>37</v>
      </c>
      <c r="D537" s="195"/>
      <c r="E537" s="195"/>
      <c r="F537" s="195"/>
      <c r="G537" s="195"/>
      <c r="H537" s="195"/>
      <c r="I537" s="195"/>
      <c r="J537" s="195"/>
      <c r="K537" s="195"/>
      <c r="L537" s="195"/>
      <c r="M537" s="195"/>
      <c r="N537" s="195"/>
      <c r="O537" s="196">
        <f t="shared" si="8"/>
        <v>0</v>
      </c>
      <c r="P537" s="201"/>
      <c r="Q537" s="198"/>
      <c r="R537" s="45"/>
      <c r="S537" s="56"/>
      <c r="T537" s="64"/>
    </row>
    <row r="538" spans="1:20" ht="15" customHeight="1" x14ac:dyDescent="0.25">
      <c r="A538" s="3"/>
      <c r="B538" s="194" t="s">
        <v>142</v>
      </c>
      <c r="C538" s="200"/>
      <c r="D538" s="195"/>
      <c r="E538" s="195"/>
      <c r="F538" s="195"/>
      <c r="G538" s="195"/>
      <c r="H538" s="195"/>
      <c r="I538" s="195"/>
      <c r="J538" s="195"/>
      <c r="K538" s="195"/>
      <c r="L538" s="195"/>
      <c r="M538" s="195"/>
      <c r="N538" s="195"/>
      <c r="O538" s="196">
        <f t="shared" si="8"/>
        <v>0</v>
      </c>
      <c r="P538" s="201"/>
      <c r="Q538" s="198"/>
      <c r="R538" s="45"/>
      <c r="S538" s="56"/>
      <c r="T538" s="64"/>
    </row>
    <row r="539" spans="1:20" ht="15" customHeight="1" x14ac:dyDescent="0.25">
      <c r="A539" s="3"/>
      <c r="B539" s="422" t="s">
        <v>143</v>
      </c>
      <c r="C539" s="422"/>
      <c r="D539" s="422"/>
      <c r="E539" s="422"/>
      <c r="F539" s="422"/>
      <c r="G539" s="422"/>
      <c r="H539" s="422"/>
      <c r="I539" s="422"/>
      <c r="J539" s="422"/>
      <c r="K539" s="422"/>
      <c r="L539" s="422"/>
      <c r="M539" s="422"/>
      <c r="N539" s="422"/>
      <c r="O539" s="422"/>
      <c r="P539" s="188">
        <f>SUM(O541:O559)</f>
        <v>0</v>
      </c>
      <c r="Q539" s="189">
        <f>SUM(Q541:Q559)</f>
        <v>0</v>
      </c>
      <c r="R539" s="45"/>
      <c r="S539" s="56"/>
      <c r="T539" s="64"/>
    </row>
    <row r="540" spans="1:20" ht="15" customHeight="1" x14ac:dyDescent="0.25">
      <c r="A540" s="3"/>
      <c r="B540" s="190" t="s">
        <v>0</v>
      </c>
      <c r="C540" s="191" t="s">
        <v>1</v>
      </c>
      <c r="D540" s="191" t="s">
        <v>2</v>
      </c>
      <c r="E540" s="191" t="s">
        <v>28</v>
      </c>
      <c r="F540" s="191" t="s">
        <v>3</v>
      </c>
      <c r="G540" s="191" t="s">
        <v>4</v>
      </c>
      <c r="H540" s="191" t="s">
        <v>5</v>
      </c>
      <c r="I540" s="191" t="s">
        <v>6</v>
      </c>
      <c r="J540" s="191" t="s">
        <v>7</v>
      </c>
      <c r="K540" s="191" t="s">
        <v>8</v>
      </c>
      <c r="L540" s="191" t="s">
        <v>9</v>
      </c>
      <c r="M540" s="191" t="s">
        <v>10</v>
      </c>
      <c r="N540" s="191" t="s">
        <v>11</v>
      </c>
      <c r="O540" s="191" t="s">
        <v>12</v>
      </c>
      <c r="P540" s="192" t="s">
        <v>22</v>
      </c>
      <c r="Q540" s="193" t="s">
        <v>37</v>
      </c>
      <c r="R540" s="45"/>
      <c r="S540" s="56"/>
      <c r="T540" s="64"/>
    </row>
    <row r="541" spans="1:20" ht="15" customHeight="1" x14ac:dyDescent="0.25">
      <c r="A541" s="3"/>
      <c r="B541" s="194" t="s">
        <v>143</v>
      </c>
      <c r="C541" s="202"/>
      <c r="D541" s="202"/>
      <c r="E541" s="195"/>
      <c r="F541" s="195"/>
      <c r="G541" s="195"/>
      <c r="H541" s="195"/>
      <c r="I541" s="195"/>
      <c r="J541" s="195"/>
      <c r="K541" s="195"/>
      <c r="L541" s="195"/>
      <c r="M541" s="195"/>
      <c r="N541" s="195"/>
      <c r="O541" s="196">
        <f t="shared" si="8"/>
        <v>0</v>
      </c>
      <c r="P541" s="201"/>
      <c r="Q541" s="198"/>
      <c r="R541" s="45"/>
      <c r="S541" s="56"/>
      <c r="T541" s="64"/>
    </row>
    <row r="542" spans="1:20" ht="15" customHeight="1" x14ac:dyDescent="0.25">
      <c r="A542" s="3"/>
      <c r="B542" s="194" t="s">
        <v>143</v>
      </c>
      <c r="C542" s="202"/>
      <c r="D542" s="202"/>
      <c r="E542" s="195"/>
      <c r="F542" s="195"/>
      <c r="G542" s="195"/>
      <c r="H542" s="195"/>
      <c r="I542" s="195"/>
      <c r="J542" s="195"/>
      <c r="K542" s="195"/>
      <c r="L542" s="195"/>
      <c r="M542" s="195"/>
      <c r="N542" s="195"/>
      <c r="O542" s="196">
        <f t="shared" si="8"/>
        <v>0</v>
      </c>
      <c r="P542" s="201"/>
      <c r="Q542" s="198"/>
      <c r="R542" s="45"/>
      <c r="S542" s="56"/>
      <c r="T542" s="64"/>
    </row>
    <row r="543" spans="1:20" ht="15" customHeight="1" x14ac:dyDescent="0.25">
      <c r="A543" s="3"/>
      <c r="B543" s="194" t="s">
        <v>143</v>
      </c>
      <c r="C543" s="202"/>
      <c r="D543" s="202"/>
      <c r="E543" s="195"/>
      <c r="F543" s="195"/>
      <c r="G543" s="195"/>
      <c r="H543" s="195"/>
      <c r="I543" s="195"/>
      <c r="J543" s="195"/>
      <c r="K543" s="195"/>
      <c r="L543" s="195"/>
      <c r="M543" s="195"/>
      <c r="N543" s="195"/>
      <c r="O543" s="196">
        <f t="shared" si="8"/>
        <v>0</v>
      </c>
      <c r="P543" s="201"/>
      <c r="Q543" s="198"/>
      <c r="R543" s="45"/>
      <c r="S543" s="56"/>
      <c r="T543" s="64"/>
    </row>
    <row r="544" spans="1:20" ht="15" customHeight="1" x14ac:dyDescent="0.25">
      <c r="A544" s="3"/>
      <c r="B544" s="194" t="s">
        <v>143</v>
      </c>
      <c r="C544" s="202"/>
      <c r="D544" s="202"/>
      <c r="E544" s="195"/>
      <c r="F544" s="195"/>
      <c r="G544" s="195"/>
      <c r="H544" s="195"/>
      <c r="I544" s="195"/>
      <c r="J544" s="195"/>
      <c r="K544" s="195"/>
      <c r="L544" s="195"/>
      <c r="M544" s="195"/>
      <c r="N544" s="195"/>
      <c r="O544" s="196">
        <f t="shared" si="8"/>
        <v>0</v>
      </c>
      <c r="P544" s="201"/>
      <c r="Q544" s="198"/>
      <c r="R544" s="45"/>
      <c r="S544" s="56"/>
      <c r="T544" s="64"/>
    </row>
    <row r="545" spans="1:20" ht="15" customHeight="1" x14ac:dyDescent="0.25">
      <c r="A545" s="3"/>
      <c r="B545" s="194" t="s">
        <v>143</v>
      </c>
      <c r="C545" s="202"/>
      <c r="D545" s="202"/>
      <c r="E545" s="195"/>
      <c r="F545" s="195"/>
      <c r="G545" s="195"/>
      <c r="H545" s="195"/>
      <c r="I545" s="195"/>
      <c r="J545" s="195"/>
      <c r="K545" s="195"/>
      <c r="L545" s="195"/>
      <c r="M545" s="195"/>
      <c r="N545" s="195"/>
      <c r="O545" s="196">
        <f t="shared" si="8"/>
        <v>0</v>
      </c>
      <c r="P545" s="201"/>
      <c r="Q545" s="198"/>
      <c r="R545" s="45"/>
      <c r="S545" s="56"/>
      <c r="T545" s="64"/>
    </row>
    <row r="546" spans="1:20" ht="15" customHeight="1" x14ac:dyDescent="0.25">
      <c r="A546" s="3"/>
      <c r="B546" s="194" t="s">
        <v>143</v>
      </c>
      <c r="C546" s="202"/>
      <c r="D546" s="202"/>
      <c r="E546" s="195"/>
      <c r="F546" s="195"/>
      <c r="G546" s="195"/>
      <c r="H546" s="195"/>
      <c r="I546" s="195"/>
      <c r="J546" s="195"/>
      <c r="K546" s="195"/>
      <c r="L546" s="195"/>
      <c r="M546" s="195"/>
      <c r="N546" s="195"/>
      <c r="O546" s="196">
        <f t="shared" si="8"/>
        <v>0</v>
      </c>
      <c r="P546" s="201"/>
      <c r="Q546" s="198"/>
      <c r="R546" s="45"/>
      <c r="S546" s="56"/>
      <c r="T546" s="64"/>
    </row>
    <row r="547" spans="1:20" ht="15" customHeight="1" x14ac:dyDescent="0.25">
      <c r="A547" s="3"/>
      <c r="B547" s="194" t="s">
        <v>143</v>
      </c>
      <c r="C547" s="202"/>
      <c r="D547" s="202"/>
      <c r="E547" s="195"/>
      <c r="F547" s="195"/>
      <c r="G547" s="195"/>
      <c r="H547" s="195"/>
      <c r="I547" s="195"/>
      <c r="J547" s="195"/>
      <c r="K547" s="195"/>
      <c r="L547" s="195"/>
      <c r="M547" s="195"/>
      <c r="N547" s="195"/>
      <c r="O547" s="196">
        <f t="shared" si="8"/>
        <v>0</v>
      </c>
      <c r="P547" s="201"/>
      <c r="Q547" s="198"/>
      <c r="R547" s="45"/>
      <c r="S547" s="56"/>
      <c r="T547" s="64"/>
    </row>
    <row r="548" spans="1:20" ht="15" customHeight="1" x14ac:dyDescent="0.25">
      <c r="A548" s="3"/>
      <c r="B548" s="194" t="s">
        <v>143</v>
      </c>
      <c r="C548" s="202"/>
      <c r="D548" s="202"/>
      <c r="E548" s="195"/>
      <c r="F548" s="195"/>
      <c r="G548" s="195"/>
      <c r="H548" s="195"/>
      <c r="I548" s="195"/>
      <c r="J548" s="195"/>
      <c r="K548" s="195"/>
      <c r="L548" s="195"/>
      <c r="M548" s="195"/>
      <c r="N548" s="195"/>
      <c r="O548" s="196">
        <f t="shared" si="8"/>
        <v>0</v>
      </c>
      <c r="P548" s="201"/>
      <c r="Q548" s="198"/>
      <c r="R548" s="45"/>
      <c r="S548" s="56"/>
      <c r="T548" s="64"/>
    </row>
    <row r="549" spans="1:20" ht="15" customHeight="1" x14ac:dyDescent="0.25">
      <c r="A549" s="3"/>
      <c r="B549" s="194" t="s">
        <v>143</v>
      </c>
      <c r="C549" s="202"/>
      <c r="D549" s="195"/>
      <c r="E549" s="195"/>
      <c r="F549" s="195"/>
      <c r="G549" s="195"/>
      <c r="H549" s="195"/>
      <c r="I549" s="195"/>
      <c r="J549" s="195"/>
      <c r="K549" s="195"/>
      <c r="L549" s="195"/>
      <c r="M549" s="195"/>
      <c r="N549" s="195"/>
      <c r="O549" s="196">
        <f t="shared" si="8"/>
        <v>0</v>
      </c>
      <c r="P549" s="201"/>
      <c r="Q549" s="198"/>
      <c r="R549" s="45"/>
      <c r="S549" s="56"/>
      <c r="T549" s="64"/>
    </row>
    <row r="550" spans="1:20" ht="15" customHeight="1" x14ac:dyDescent="0.25">
      <c r="A550" s="3"/>
      <c r="B550" s="194" t="s">
        <v>143</v>
      </c>
      <c r="C550" s="195"/>
      <c r="D550" s="195"/>
      <c r="E550" s="195"/>
      <c r="F550" s="195"/>
      <c r="G550" s="195"/>
      <c r="H550" s="195"/>
      <c r="I550" s="195"/>
      <c r="J550" s="195"/>
      <c r="K550" s="195"/>
      <c r="L550" s="195"/>
      <c r="M550" s="195"/>
      <c r="N550" s="195"/>
      <c r="O550" s="196">
        <f t="shared" si="8"/>
        <v>0</v>
      </c>
      <c r="P550" s="201"/>
      <c r="Q550" s="198"/>
      <c r="R550" s="45"/>
      <c r="S550" s="56"/>
      <c r="T550" s="64"/>
    </row>
    <row r="551" spans="1:20" ht="15" customHeight="1" x14ac:dyDescent="0.25">
      <c r="A551" s="3"/>
      <c r="B551" s="194" t="s">
        <v>143</v>
      </c>
      <c r="C551" s="195"/>
      <c r="D551" s="195"/>
      <c r="E551" s="195"/>
      <c r="F551" s="195"/>
      <c r="G551" s="195"/>
      <c r="H551" s="195"/>
      <c r="I551" s="195"/>
      <c r="J551" s="195"/>
      <c r="K551" s="195"/>
      <c r="L551" s="195"/>
      <c r="M551" s="195"/>
      <c r="N551" s="195"/>
      <c r="O551" s="196">
        <f t="shared" si="8"/>
        <v>0</v>
      </c>
      <c r="P551" s="201"/>
      <c r="Q551" s="198"/>
      <c r="R551" s="45"/>
      <c r="S551" s="56"/>
      <c r="T551" s="64"/>
    </row>
    <row r="552" spans="1:20" ht="15" customHeight="1" x14ac:dyDescent="0.25">
      <c r="A552" s="3"/>
      <c r="B552" s="194" t="s">
        <v>143</v>
      </c>
      <c r="C552" s="195"/>
      <c r="D552" s="195"/>
      <c r="E552" s="195"/>
      <c r="F552" s="195"/>
      <c r="G552" s="195"/>
      <c r="H552" s="195"/>
      <c r="I552" s="195"/>
      <c r="J552" s="195"/>
      <c r="K552" s="195"/>
      <c r="L552" s="195"/>
      <c r="M552" s="195"/>
      <c r="N552" s="195"/>
      <c r="O552" s="196">
        <f t="shared" si="8"/>
        <v>0</v>
      </c>
      <c r="P552" s="201"/>
      <c r="Q552" s="198"/>
      <c r="R552" s="45"/>
      <c r="S552" s="56"/>
      <c r="T552" s="64"/>
    </row>
    <row r="553" spans="1:20" ht="15" customHeight="1" x14ac:dyDescent="0.25">
      <c r="A553" s="3"/>
      <c r="B553" s="194" t="s">
        <v>143</v>
      </c>
      <c r="C553" s="195"/>
      <c r="D553" s="195"/>
      <c r="E553" s="195"/>
      <c r="F553" s="195"/>
      <c r="G553" s="195"/>
      <c r="H553" s="195"/>
      <c r="I553" s="195"/>
      <c r="J553" s="195"/>
      <c r="K553" s="195"/>
      <c r="L553" s="195"/>
      <c r="M553" s="195"/>
      <c r="N553" s="195"/>
      <c r="O553" s="196">
        <f t="shared" si="8"/>
        <v>0</v>
      </c>
      <c r="P553" s="201"/>
      <c r="Q553" s="198"/>
      <c r="R553" s="45"/>
      <c r="S553" s="56"/>
      <c r="T553" s="64"/>
    </row>
    <row r="554" spans="1:20" ht="15" customHeight="1" x14ac:dyDescent="0.25">
      <c r="A554" s="3"/>
      <c r="B554" s="194" t="s">
        <v>143</v>
      </c>
      <c r="C554" s="195"/>
      <c r="D554" s="195"/>
      <c r="E554" s="195"/>
      <c r="F554" s="195"/>
      <c r="G554" s="195"/>
      <c r="H554" s="195"/>
      <c r="I554" s="195"/>
      <c r="J554" s="195"/>
      <c r="K554" s="195"/>
      <c r="L554" s="195"/>
      <c r="M554" s="195"/>
      <c r="N554" s="195"/>
      <c r="O554" s="196">
        <f t="shared" si="8"/>
        <v>0</v>
      </c>
      <c r="P554" s="201"/>
      <c r="Q554" s="198"/>
      <c r="R554" s="45"/>
      <c r="S554" s="56"/>
      <c r="T554" s="64"/>
    </row>
    <row r="555" spans="1:20" ht="15" customHeight="1" x14ac:dyDescent="0.25">
      <c r="A555" s="3"/>
      <c r="B555" s="194" t="s">
        <v>143</v>
      </c>
      <c r="C555" s="195"/>
      <c r="D555" s="195"/>
      <c r="E555" s="195"/>
      <c r="F555" s="195"/>
      <c r="G555" s="195"/>
      <c r="H555" s="195"/>
      <c r="I555" s="195"/>
      <c r="J555" s="195"/>
      <c r="K555" s="195"/>
      <c r="L555" s="195"/>
      <c r="M555" s="195"/>
      <c r="N555" s="195"/>
      <c r="O555" s="196">
        <f t="shared" si="8"/>
        <v>0</v>
      </c>
      <c r="P555" s="201"/>
      <c r="Q555" s="198"/>
      <c r="R555" s="45"/>
      <c r="S555" s="56"/>
      <c r="T555" s="64"/>
    </row>
    <row r="556" spans="1:20" ht="15" customHeight="1" x14ac:dyDescent="0.25">
      <c r="A556" s="3"/>
      <c r="B556" s="194" t="s">
        <v>143</v>
      </c>
      <c r="C556" s="195"/>
      <c r="D556" s="195"/>
      <c r="E556" s="195"/>
      <c r="F556" s="195"/>
      <c r="G556" s="195"/>
      <c r="H556" s="195"/>
      <c r="I556" s="195"/>
      <c r="J556" s="195"/>
      <c r="K556" s="195"/>
      <c r="L556" s="195"/>
      <c r="M556" s="195"/>
      <c r="N556" s="195"/>
      <c r="O556" s="196">
        <f t="shared" si="8"/>
        <v>0</v>
      </c>
      <c r="P556" s="201"/>
      <c r="Q556" s="198"/>
      <c r="R556" s="45"/>
      <c r="S556" s="56"/>
      <c r="T556" s="64"/>
    </row>
    <row r="557" spans="1:20" ht="15" customHeight="1" x14ac:dyDescent="0.25">
      <c r="A557" s="3"/>
      <c r="B557" s="194" t="s">
        <v>143</v>
      </c>
      <c r="C557" s="195"/>
      <c r="D557" s="195"/>
      <c r="E557" s="195"/>
      <c r="F557" s="195"/>
      <c r="G557" s="195"/>
      <c r="H557" s="195"/>
      <c r="I557" s="195"/>
      <c r="J557" s="195"/>
      <c r="K557" s="195"/>
      <c r="L557" s="195"/>
      <c r="M557" s="195"/>
      <c r="N557" s="195"/>
      <c r="O557" s="196">
        <f t="shared" si="8"/>
        <v>0</v>
      </c>
      <c r="P557" s="201"/>
      <c r="Q557" s="198"/>
      <c r="R557" s="45"/>
      <c r="S557" s="56"/>
      <c r="T557" s="64"/>
    </row>
    <row r="558" spans="1:20" ht="15" customHeight="1" x14ac:dyDescent="0.25">
      <c r="A558" s="3"/>
      <c r="B558" s="194" t="s">
        <v>143</v>
      </c>
      <c r="C558" s="199" t="s">
        <v>37</v>
      </c>
      <c r="D558" s="195"/>
      <c r="E558" s="195"/>
      <c r="F558" s="195"/>
      <c r="G558" s="195"/>
      <c r="H558" s="195"/>
      <c r="I558" s="195"/>
      <c r="J558" s="195"/>
      <c r="K558" s="195"/>
      <c r="L558" s="195"/>
      <c r="M558" s="195"/>
      <c r="N558" s="195"/>
      <c r="O558" s="196">
        <f t="shared" si="8"/>
        <v>0</v>
      </c>
      <c r="P558" s="201"/>
      <c r="Q558" s="198"/>
      <c r="R558" s="45"/>
      <c r="S558" s="56"/>
      <c r="T558" s="64"/>
    </row>
    <row r="559" spans="1:20" ht="15" customHeight="1" x14ac:dyDescent="0.25">
      <c r="A559" s="3"/>
      <c r="B559" s="194" t="s">
        <v>143</v>
      </c>
      <c r="C559" s="200"/>
      <c r="D559" s="195"/>
      <c r="E559" s="195"/>
      <c r="F559" s="195"/>
      <c r="G559" s="195"/>
      <c r="H559" s="195"/>
      <c r="I559" s="195"/>
      <c r="J559" s="195"/>
      <c r="K559" s="195"/>
      <c r="L559" s="195"/>
      <c r="M559" s="195"/>
      <c r="N559" s="195"/>
      <c r="O559" s="196">
        <f t="shared" si="8"/>
        <v>0</v>
      </c>
      <c r="P559" s="201"/>
      <c r="Q559" s="198"/>
      <c r="R559" s="45"/>
      <c r="S559" s="56"/>
      <c r="T559" s="64"/>
    </row>
    <row r="560" spans="1:20" ht="15" customHeight="1" x14ac:dyDescent="0.25">
      <c r="A560" s="3"/>
      <c r="B560" s="422" t="s">
        <v>144</v>
      </c>
      <c r="C560" s="422"/>
      <c r="D560" s="422"/>
      <c r="E560" s="422"/>
      <c r="F560" s="422"/>
      <c r="G560" s="422"/>
      <c r="H560" s="422"/>
      <c r="I560" s="422"/>
      <c r="J560" s="422"/>
      <c r="K560" s="422"/>
      <c r="L560" s="422"/>
      <c r="M560" s="422"/>
      <c r="N560" s="422"/>
      <c r="O560" s="422"/>
      <c r="P560" s="188">
        <f>SUM(O562:O581)</f>
        <v>0</v>
      </c>
      <c r="Q560" s="189">
        <f>SUM(Q562:Q581)</f>
        <v>0</v>
      </c>
      <c r="R560" s="45"/>
      <c r="S560" s="56"/>
      <c r="T560" s="64"/>
    </row>
    <row r="561" spans="1:20" ht="15" customHeight="1" x14ac:dyDescent="0.25">
      <c r="A561" s="3"/>
      <c r="B561" s="190" t="s">
        <v>0</v>
      </c>
      <c r="C561" s="191" t="s">
        <v>1</v>
      </c>
      <c r="D561" s="191" t="s">
        <v>2</v>
      </c>
      <c r="E561" s="191" t="s">
        <v>28</v>
      </c>
      <c r="F561" s="191" t="s">
        <v>3</v>
      </c>
      <c r="G561" s="191" t="s">
        <v>4</v>
      </c>
      <c r="H561" s="191" t="s">
        <v>5</v>
      </c>
      <c r="I561" s="191" t="s">
        <v>6</v>
      </c>
      <c r="J561" s="191" t="s">
        <v>7</v>
      </c>
      <c r="K561" s="191" t="s">
        <v>8</v>
      </c>
      <c r="L561" s="191" t="s">
        <v>9</v>
      </c>
      <c r="M561" s="191" t="s">
        <v>10</v>
      </c>
      <c r="N561" s="191" t="s">
        <v>11</v>
      </c>
      <c r="O561" s="191" t="s">
        <v>12</v>
      </c>
      <c r="P561" s="192" t="s">
        <v>22</v>
      </c>
      <c r="Q561" s="193" t="s">
        <v>37</v>
      </c>
      <c r="R561" s="45"/>
      <c r="S561" s="56"/>
      <c r="T561" s="64"/>
    </row>
    <row r="562" spans="1:20" ht="15" customHeight="1" x14ac:dyDescent="0.25">
      <c r="A562" s="3"/>
      <c r="B562" s="194" t="s">
        <v>144</v>
      </c>
      <c r="C562" s="195"/>
      <c r="D562" s="195"/>
      <c r="E562" s="195"/>
      <c r="F562" s="195"/>
      <c r="G562" s="195"/>
      <c r="H562" s="195"/>
      <c r="I562" s="195"/>
      <c r="J562" s="195"/>
      <c r="K562" s="195"/>
      <c r="L562" s="195"/>
      <c r="M562" s="195"/>
      <c r="N562" s="195"/>
      <c r="O562" s="196">
        <f t="shared" si="8"/>
        <v>0</v>
      </c>
      <c r="P562" s="201"/>
      <c r="Q562" s="198"/>
      <c r="R562" s="45"/>
      <c r="S562" s="56"/>
      <c r="T562" s="64"/>
    </row>
    <row r="563" spans="1:20" ht="15" customHeight="1" x14ac:dyDescent="0.25">
      <c r="A563" s="3"/>
      <c r="B563" s="194" t="s">
        <v>144</v>
      </c>
      <c r="C563" s="195"/>
      <c r="D563" s="195"/>
      <c r="E563" s="195"/>
      <c r="F563" s="195"/>
      <c r="G563" s="195"/>
      <c r="H563" s="195"/>
      <c r="I563" s="195"/>
      <c r="J563" s="195"/>
      <c r="K563" s="195"/>
      <c r="L563" s="195"/>
      <c r="M563" s="195"/>
      <c r="N563" s="195"/>
      <c r="O563" s="196">
        <f t="shared" si="8"/>
        <v>0</v>
      </c>
      <c r="P563" s="201"/>
      <c r="Q563" s="198"/>
      <c r="R563" s="45"/>
      <c r="S563" s="56"/>
      <c r="T563" s="64"/>
    </row>
    <row r="564" spans="1:20" ht="15" customHeight="1" x14ac:dyDescent="0.25">
      <c r="A564" s="3"/>
      <c r="B564" s="194" t="s">
        <v>144</v>
      </c>
      <c r="C564" s="195"/>
      <c r="D564" s="195"/>
      <c r="E564" s="195"/>
      <c r="F564" s="195"/>
      <c r="G564" s="195"/>
      <c r="H564" s="195"/>
      <c r="I564" s="195"/>
      <c r="J564" s="195"/>
      <c r="K564" s="195"/>
      <c r="L564" s="195"/>
      <c r="M564" s="195"/>
      <c r="N564" s="195"/>
      <c r="O564" s="196">
        <f t="shared" si="8"/>
        <v>0</v>
      </c>
      <c r="P564" s="201"/>
      <c r="Q564" s="198"/>
      <c r="R564" s="45"/>
      <c r="S564" s="56"/>
      <c r="T564" s="64"/>
    </row>
    <row r="565" spans="1:20" ht="15" customHeight="1" x14ac:dyDescent="0.25">
      <c r="A565" s="3"/>
      <c r="B565" s="194" t="s">
        <v>144</v>
      </c>
      <c r="C565" s="195"/>
      <c r="D565" s="195"/>
      <c r="E565" s="195"/>
      <c r="F565" s="195"/>
      <c r="G565" s="195"/>
      <c r="H565" s="195"/>
      <c r="I565" s="195"/>
      <c r="J565" s="195"/>
      <c r="K565" s="195"/>
      <c r="L565" s="195"/>
      <c r="M565" s="195"/>
      <c r="N565" s="195"/>
      <c r="O565" s="196">
        <f t="shared" si="8"/>
        <v>0</v>
      </c>
      <c r="P565" s="201"/>
      <c r="Q565" s="198"/>
      <c r="R565" s="45"/>
      <c r="S565" s="56"/>
      <c r="T565" s="64"/>
    </row>
    <row r="566" spans="1:20" ht="15" customHeight="1" x14ac:dyDescent="0.25">
      <c r="A566" s="3"/>
      <c r="B566" s="194" t="s">
        <v>144</v>
      </c>
      <c r="C566" s="195"/>
      <c r="D566" s="195"/>
      <c r="E566" s="195"/>
      <c r="F566" s="195"/>
      <c r="G566" s="195"/>
      <c r="H566" s="195"/>
      <c r="I566" s="195"/>
      <c r="J566" s="195"/>
      <c r="K566" s="195"/>
      <c r="L566" s="195"/>
      <c r="M566" s="195"/>
      <c r="N566" s="195"/>
      <c r="O566" s="196">
        <f t="shared" si="8"/>
        <v>0</v>
      </c>
      <c r="P566" s="201"/>
      <c r="Q566" s="198"/>
      <c r="R566" s="45"/>
      <c r="S566" s="56"/>
      <c r="T566" s="64"/>
    </row>
    <row r="567" spans="1:20" ht="15" customHeight="1" x14ac:dyDescent="0.25">
      <c r="A567" s="3"/>
      <c r="B567" s="194" t="s">
        <v>144</v>
      </c>
      <c r="C567" s="195"/>
      <c r="D567" s="195"/>
      <c r="E567" s="195"/>
      <c r="F567" s="195"/>
      <c r="G567" s="195"/>
      <c r="H567" s="195"/>
      <c r="I567" s="195"/>
      <c r="J567" s="195"/>
      <c r="K567" s="195"/>
      <c r="L567" s="195"/>
      <c r="M567" s="195"/>
      <c r="N567" s="195"/>
      <c r="O567" s="196">
        <f t="shared" si="8"/>
        <v>0</v>
      </c>
      <c r="P567" s="201"/>
      <c r="Q567" s="198"/>
      <c r="R567" s="45"/>
      <c r="S567" s="56"/>
      <c r="T567" s="64"/>
    </row>
    <row r="568" spans="1:20" ht="15" customHeight="1" x14ac:dyDescent="0.25">
      <c r="A568" s="3"/>
      <c r="B568" s="194" t="s">
        <v>144</v>
      </c>
      <c r="C568" s="195"/>
      <c r="D568" s="195"/>
      <c r="E568" s="195"/>
      <c r="F568" s="195"/>
      <c r="G568" s="195"/>
      <c r="H568" s="195"/>
      <c r="I568" s="195"/>
      <c r="J568" s="195"/>
      <c r="K568" s="195"/>
      <c r="L568" s="195"/>
      <c r="M568" s="195"/>
      <c r="N568" s="195"/>
      <c r="O568" s="196">
        <f t="shared" si="8"/>
        <v>0</v>
      </c>
      <c r="P568" s="201"/>
      <c r="Q568" s="198"/>
      <c r="R568" s="45"/>
      <c r="S568" s="56"/>
      <c r="T568" s="64"/>
    </row>
    <row r="569" spans="1:20" ht="15" customHeight="1" x14ac:dyDescent="0.25">
      <c r="A569" s="3"/>
      <c r="B569" s="194" t="s">
        <v>144</v>
      </c>
      <c r="C569" s="195"/>
      <c r="D569" s="195"/>
      <c r="E569" s="195"/>
      <c r="F569" s="195"/>
      <c r="G569" s="195"/>
      <c r="H569" s="195"/>
      <c r="I569" s="195"/>
      <c r="J569" s="195"/>
      <c r="K569" s="195"/>
      <c r="L569" s="195"/>
      <c r="M569" s="195"/>
      <c r="N569" s="195"/>
      <c r="O569" s="196">
        <f t="shared" si="8"/>
        <v>0</v>
      </c>
      <c r="P569" s="201"/>
      <c r="Q569" s="198"/>
      <c r="R569" s="45"/>
      <c r="S569" s="56"/>
      <c r="T569" s="64"/>
    </row>
    <row r="570" spans="1:20" ht="15" customHeight="1" x14ac:dyDescent="0.25">
      <c r="A570" s="3"/>
      <c r="B570" s="194" t="s">
        <v>144</v>
      </c>
      <c r="C570" s="195"/>
      <c r="D570" s="195"/>
      <c r="E570" s="195"/>
      <c r="F570" s="195"/>
      <c r="G570" s="195"/>
      <c r="H570" s="195"/>
      <c r="I570" s="195"/>
      <c r="J570" s="195"/>
      <c r="K570" s="195"/>
      <c r="L570" s="195"/>
      <c r="M570" s="195"/>
      <c r="N570" s="195"/>
      <c r="O570" s="196">
        <f t="shared" si="8"/>
        <v>0</v>
      </c>
      <c r="P570" s="201"/>
      <c r="Q570" s="198"/>
      <c r="R570" s="45"/>
      <c r="S570" s="56"/>
      <c r="T570" s="64"/>
    </row>
    <row r="571" spans="1:20" ht="15" customHeight="1" x14ac:dyDescent="0.25">
      <c r="A571" s="3"/>
      <c r="B571" s="194" t="s">
        <v>144</v>
      </c>
      <c r="C571" s="195"/>
      <c r="D571" s="195"/>
      <c r="E571" s="195"/>
      <c r="F571" s="195"/>
      <c r="G571" s="195"/>
      <c r="H571" s="195"/>
      <c r="I571" s="195"/>
      <c r="J571" s="195"/>
      <c r="K571" s="195"/>
      <c r="L571" s="195"/>
      <c r="M571" s="195"/>
      <c r="N571" s="195"/>
      <c r="O571" s="196">
        <f t="shared" si="8"/>
        <v>0</v>
      </c>
      <c r="P571" s="201"/>
      <c r="Q571" s="198"/>
      <c r="R571" s="45"/>
      <c r="S571" s="56"/>
      <c r="T571" s="64"/>
    </row>
    <row r="572" spans="1:20" ht="15" customHeight="1" x14ac:dyDescent="0.25">
      <c r="A572" s="3"/>
      <c r="B572" s="194" t="s">
        <v>144</v>
      </c>
      <c r="C572" s="195"/>
      <c r="D572" s="195"/>
      <c r="E572" s="195"/>
      <c r="F572" s="195"/>
      <c r="G572" s="195"/>
      <c r="H572" s="195"/>
      <c r="I572" s="195"/>
      <c r="J572" s="195"/>
      <c r="K572" s="195"/>
      <c r="L572" s="195"/>
      <c r="M572" s="195"/>
      <c r="N572" s="195"/>
      <c r="O572" s="196">
        <f t="shared" si="8"/>
        <v>0</v>
      </c>
      <c r="P572" s="201"/>
      <c r="Q572" s="198"/>
      <c r="R572" s="45"/>
      <c r="S572" s="56"/>
      <c r="T572" s="64"/>
    </row>
    <row r="573" spans="1:20" ht="15" customHeight="1" x14ac:dyDescent="0.25">
      <c r="A573" s="3"/>
      <c r="B573" s="194" t="s">
        <v>144</v>
      </c>
      <c r="C573" s="195"/>
      <c r="D573" s="195"/>
      <c r="E573" s="195"/>
      <c r="F573" s="195"/>
      <c r="G573" s="195"/>
      <c r="H573" s="195"/>
      <c r="I573" s="195"/>
      <c r="J573" s="195"/>
      <c r="K573" s="195"/>
      <c r="L573" s="195"/>
      <c r="M573" s="195"/>
      <c r="N573" s="195"/>
      <c r="O573" s="196">
        <f t="shared" si="8"/>
        <v>0</v>
      </c>
      <c r="P573" s="201"/>
      <c r="Q573" s="198"/>
      <c r="R573" s="45"/>
      <c r="S573" s="56"/>
      <c r="T573" s="64"/>
    </row>
    <row r="574" spans="1:20" ht="15" customHeight="1" x14ac:dyDescent="0.25">
      <c r="A574" s="3"/>
      <c r="B574" s="194" t="s">
        <v>144</v>
      </c>
      <c r="C574" s="195"/>
      <c r="D574" s="195"/>
      <c r="E574" s="195"/>
      <c r="F574" s="195"/>
      <c r="G574" s="195"/>
      <c r="H574" s="195"/>
      <c r="I574" s="195"/>
      <c r="J574" s="195"/>
      <c r="K574" s="195"/>
      <c r="L574" s="195"/>
      <c r="M574" s="195"/>
      <c r="N574" s="195"/>
      <c r="O574" s="196">
        <f t="shared" si="8"/>
        <v>0</v>
      </c>
      <c r="P574" s="201"/>
      <c r="Q574" s="198"/>
      <c r="R574" s="45"/>
      <c r="S574" s="56"/>
      <c r="T574" s="64"/>
    </row>
    <row r="575" spans="1:20" ht="15" customHeight="1" x14ac:dyDescent="0.25">
      <c r="A575" s="3"/>
      <c r="B575" s="194" t="s">
        <v>144</v>
      </c>
      <c r="C575" s="195"/>
      <c r="D575" s="195"/>
      <c r="E575" s="195"/>
      <c r="F575" s="195"/>
      <c r="G575" s="195"/>
      <c r="H575" s="195"/>
      <c r="I575" s="195"/>
      <c r="J575" s="195"/>
      <c r="K575" s="195"/>
      <c r="L575" s="195"/>
      <c r="M575" s="195"/>
      <c r="N575" s="195"/>
      <c r="O575" s="196">
        <f t="shared" si="8"/>
        <v>0</v>
      </c>
      <c r="P575" s="201"/>
      <c r="Q575" s="198"/>
      <c r="R575" s="45"/>
      <c r="S575" s="56"/>
      <c r="T575" s="64"/>
    </row>
    <row r="576" spans="1:20" ht="15" customHeight="1" x14ac:dyDescent="0.25">
      <c r="A576" s="3"/>
      <c r="B576" s="194" t="s">
        <v>144</v>
      </c>
      <c r="C576" s="195"/>
      <c r="D576" s="195"/>
      <c r="E576" s="195"/>
      <c r="F576" s="195"/>
      <c r="G576" s="195"/>
      <c r="H576" s="195"/>
      <c r="I576" s="195"/>
      <c r="J576" s="195"/>
      <c r="K576" s="195"/>
      <c r="L576" s="195"/>
      <c r="M576" s="195"/>
      <c r="N576" s="195"/>
      <c r="O576" s="196">
        <f t="shared" si="8"/>
        <v>0</v>
      </c>
      <c r="P576" s="201"/>
      <c r="Q576" s="198"/>
      <c r="R576" s="45"/>
      <c r="S576" s="56"/>
      <c r="T576" s="64"/>
    </row>
    <row r="577" spans="1:20" ht="15" customHeight="1" x14ac:dyDescent="0.25">
      <c r="A577" s="3"/>
      <c r="B577" s="194" t="s">
        <v>144</v>
      </c>
      <c r="C577" s="195"/>
      <c r="D577" s="195"/>
      <c r="E577" s="195"/>
      <c r="F577" s="195"/>
      <c r="G577" s="195"/>
      <c r="H577" s="195"/>
      <c r="I577" s="195"/>
      <c r="J577" s="195"/>
      <c r="K577" s="195"/>
      <c r="L577" s="195"/>
      <c r="M577" s="195"/>
      <c r="N577" s="195"/>
      <c r="O577" s="196">
        <f t="shared" si="8"/>
        <v>0</v>
      </c>
      <c r="P577" s="201"/>
      <c r="Q577" s="198"/>
      <c r="R577" s="45"/>
      <c r="S577" s="56"/>
      <c r="T577" s="64"/>
    </row>
    <row r="578" spans="1:20" ht="15" customHeight="1" x14ac:dyDescent="0.25">
      <c r="A578" s="3"/>
      <c r="B578" s="194" t="s">
        <v>144</v>
      </c>
      <c r="C578" s="195"/>
      <c r="D578" s="195"/>
      <c r="E578" s="195"/>
      <c r="F578" s="195"/>
      <c r="G578" s="195"/>
      <c r="H578" s="195"/>
      <c r="I578" s="195"/>
      <c r="J578" s="195"/>
      <c r="K578" s="195"/>
      <c r="L578" s="195"/>
      <c r="M578" s="195"/>
      <c r="N578" s="195"/>
      <c r="O578" s="196">
        <f t="shared" si="8"/>
        <v>0</v>
      </c>
      <c r="P578" s="201"/>
      <c r="Q578" s="198"/>
      <c r="R578" s="45"/>
      <c r="S578" s="56"/>
      <c r="T578" s="64"/>
    </row>
    <row r="579" spans="1:20" ht="15" customHeight="1" x14ac:dyDescent="0.25">
      <c r="A579" s="3"/>
      <c r="B579" s="194" t="s">
        <v>144</v>
      </c>
      <c r="C579" s="195"/>
      <c r="D579" s="195"/>
      <c r="E579" s="195"/>
      <c r="F579" s="195"/>
      <c r="G579" s="195"/>
      <c r="H579" s="195"/>
      <c r="I579" s="195"/>
      <c r="J579" s="195"/>
      <c r="K579" s="195"/>
      <c r="L579" s="195"/>
      <c r="M579" s="195"/>
      <c r="N579" s="195"/>
      <c r="O579" s="196">
        <f t="shared" si="8"/>
        <v>0</v>
      </c>
      <c r="P579" s="201"/>
      <c r="Q579" s="198"/>
      <c r="R579" s="45"/>
      <c r="S579" s="56"/>
      <c r="T579" s="64"/>
    </row>
    <row r="580" spans="1:20" ht="15" customHeight="1" x14ac:dyDescent="0.25">
      <c r="A580" s="3"/>
      <c r="B580" s="194" t="s">
        <v>144</v>
      </c>
      <c r="C580" s="199" t="s">
        <v>37</v>
      </c>
      <c r="D580" s="195"/>
      <c r="E580" s="195"/>
      <c r="F580" s="195"/>
      <c r="G580" s="195"/>
      <c r="H580" s="195"/>
      <c r="I580" s="195"/>
      <c r="J580" s="195"/>
      <c r="K580" s="195"/>
      <c r="L580" s="195"/>
      <c r="M580" s="195"/>
      <c r="N580" s="195"/>
      <c r="O580" s="196">
        <f t="shared" si="8"/>
        <v>0</v>
      </c>
      <c r="P580" s="201"/>
      <c r="Q580" s="198"/>
      <c r="R580" s="45"/>
      <c r="S580" s="56"/>
      <c r="T580" s="64"/>
    </row>
    <row r="581" spans="1:20" ht="15" customHeight="1" x14ac:dyDescent="0.25">
      <c r="A581" s="3"/>
      <c r="B581" s="194" t="s">
        <v>144</v>
      </c>
      <c r="C581" s="200"/>
      <c r="D581" s="195"/>
      <c r="E581" s="195"/>
      <c r="F581" s="195"/>
      <c r="G581" s="195"/>
      <c r="H581" s="195"/>
      <c r="I581" s="195"/>
      <c r="J581" s="195"/>
      <c r="K581" s="195"/>
      <c r="L581" s="195"/>
      <c r="M581" s="195"/>
      <c r="N581" s="195"/>
      <c r="O581" s="196">
        <f t="shared" si="8"/>
        <v>0</v>
      </c>
      <c r="P581" s="201"/>
      <c r="Q581" s="198"/>
      <c r="R581" s="45"/>
      <c r="S581" s="56"/>
      <c r="T581" s="64"/>
    </row>
    <row r="582" spans="1:20" ht="15" customHeight="1" x14ac:dyDescent="0.25">
      <c r="A582" s="3"/>
      <c r="B582" s="422" t="s">
        <v>145</v>
      </c>
      <c r="C582" s="422"/>
      <c r="D582" s="422"/>
      <c r="E582" s="422"/>
      <c r="F582" s="422"/>
      <c r="G582" s="422"/>
      <c r="H582" s="422"/>
      <c r="I582" s="422"/>
      <c r="J582" s="422"/>
      <c r="K582" s="422"/>
      <c r="L582" s="422"/>
      <c r="M582" s="422"/>
      <c r="N582" s="422"/>
      <c r="O582" s="422"/>
      <c r="P582" s="188">
        <f>SUM(O584:O602)</f>
        <v>0</v>
      </c>
      <c r="Q582" s="189">
        <f>SUM(Q584:Q602)</f>
        <v>0</v>
      </c>
      <c r="R582" s="45"/>
      <c r="S582" s="56"/>
      <c r="T582" s="64"/>
    </row>
    <row r="583" spans="1:20" ht="15" customHeight="1" x14ac:dyDescent="0.25">
      <c r="A583" s="3"/>
      <c r="B583" s="190" t="s">
        <v>0</v>
      </c>
      <c r="C583" s="191" t="s">
        <v>1</v>
      </c>
      <c r="D583" s="191" t="s">
        <v>2</v>
      </c>
      <c r="E583" s="191" t="s">
        <v>28</v>
      </c>
      <c r="F583" s="191" t="s">
        <v>3</v>
      </c>
      <c r="G583" s="191" t="s">
        <v>4</v>
      </c>
      <c r="H583" s="191" t="s">
        <v>5</v>
      </c>
      <c r="I583" s="191" t="s">
        <v>6</v>
      </c>
      <c r="J583" s="191" t="s">
        <v>7</v>
      </c>
      <c r="K583" s="191" t="s">
        <v>8</v>
      </c>
      <c r="L583" s="191" t="s">
        <v>9</v>
      </c>
      <c r="M583" s="191" t="s">
        <v>10</v>
      </c>
      <c r="N583" s="191" t="s">
        <v>11</v>
      </c>
      <c r="O583" s="191" t="s">
        <v>12</v>
      </c>
      <c r="P583" s="192" t="s">
        <v>22</v>
      </c>
      <c r="Q583" s="193" t="s">
        <v>37</v>
      </c>
      <c r="R583" s="45"/>
      <c r="S583" s="56"/>
      <c r="T583" s="64"/>
    </row>
    <row r="584" spans="1:20" ht="15" customHeight="1" x14ac:dyDescent="0.25">
      <c r="A584" s="3"/>
      <c r="B584" s="194" t="s">
        <v>145</v>
      </c>
      <c r="C584" s="195"/>
      <c r="D584" s="195"/>
      <c r="E584" s="195"/>
      <c r="F584" s="195"/>
      <c r="G584" s="195"/>
      <c r="H584" s="195"/>
      <c r="I584" s="195"/>
      <c r="J584" s="195"/>
      <c r="K584" s="195"/>
      <c r="L584" s="195"/>
      <c r="M584" s="195"/>
      <c r="N584" s="195"/>
      <c r="O584" s="196">
        <f t="shared" si="8"/>
        <v>0</v>
      </c>
      <c r="P584" s="201"/>
      <c r="Q584" s="198"/>
      <c r="R584" s="45"/>
      <c r="S584" s="56"/>
      <c r="T584" s="64"/>
    </row>
    <row r="585" spans="1:20" ht="15" customHeight="1" x14ac:dyDescent="0.25">
      <c r="A585" s="3"/>
      <c r="B585" s="194" t="s">
        <v>145</v>
      </c>
      <c r="C585" s="195"/>
      <c r="D585" s="195"/>
      <c r="E585" s="195"/>
      <c r="F585" s="195"/>
      <c r="G585" s="195"/>
      <c r="H585" s="195"/>
      <c r="I585" s="195"/>
      <c r="J585" s="195"/>
      <c r="K585" s="195"/>
      <c r="L585" s="195"/>
      <c r="M585" s="195"/>
      <c r="N585" s="195"/>
      <c r="O585" s="196">
        <f t="shared" si="8"/>
        <v>0</v>
      </c>
      <c r="P585" s="201"/>
      <c r="Q585" s="198"/>
      <c r="R585" s="45"/>
      <c r="S585" s="56"/>
      <c r="T585" s="64"/>
    </row>
    <row r="586" spans="1:20" ht="15" customHeight="1" x14ac:dyDescent="0.25">
      <c r="A586" s="3"/>
      <c r="B586" s="194" t="s">
        <v>145</v>
      </c>
      <c r="C586" s="195"/>
      <c r="D586" s="195"/>
      <c r="E586" s="195"/>
      <c r="F586" s="195"/>
      <c r="G586" s="195"/>
      <c r="H586" s="195"/>
      <c r="I586" s="195"/>
      <c r="J586" s="195"/>
      <c r="K586" s="195"/>
      <c r="L586" s="195"/>
      <c r="M586" s="195"/>
      <c r="N586" s="195"/>
      <c r="O586" s="196">
        <f t="shared" si="8"/>
        <v>0</v>
      </c>
      <c r="P586" s="201"/>
      <c r="Q586" s="198"/>
      <c r="R586" s="45"/>
      <c r="S586" s="56"/>
      <c r="T586" s="64"/>
    </row>
    <row r="587" spans="1:20" ht="15" customHeight="1" x14ac:dyDescent="0.25">
      <c r="A587" s="3"/>
      <c r="B587" s="194" t="s">
        <v>145</v>
      </c>
      <c r="C587" s="195"/>
      <c r="D587" s="195"/>
      <c r="E587" s="195"/>
      <c r="F587" s="195"/>
      <c r="G587" s="195"/>
      <c r="H587" s="195"/>
      <c r="I587" s="195"/>
      <c r="J587" s="195"/>
      <c r="K587" s="195"/>
      <c r="L587" s="195"/>
      <c r="M587" s="195"/>
      <c r="N587" s="195"/>
      <c r="O587" s="196">
        <f t="shared" si="8"/>
        <v>0</v>
      </c>
      <c r="P587" s="201"/>
      <c r="Q587" s="198"/>
      <c r="R587" s="45"/>
      <c r="S587" s="56"/>
      <c r="T587" s="64"/>
    </row>
    <row r="588" spans="1:20" ht="15" customHeight="1" x14ac:dyDescent="0.25">
      <c r="A588" s="3"/>
      <c r="B588" s="194" t="s">
        <v>145</v>
      </c>
      <c r="C588" s="195"/>
      <c r="D588" s="195"/>
      <c r="E588" s="195"/>
      <c r="F588" s="195"/>
      <c r="G588" s="195"/>
      <c r="H588" s="195"/>
      <c r="I588" s="195"/>
      <c r="J588" s="195"/>
      <c r="K588" s="195"/>
      <c r="L588" s="195"/>
      <c r="M588" s="195"/>
      <c r="N588" s="195"/>
      <c r="O588" s="196">
        <f t="shared" si="8"/>
        <v>0</v>
      </c>
      <c r="P588" s="201"/>
      <c r="Q588" s="198"/>
      <c r="R588" s="45"/>
      <c r="S588" s="56"/>
      <c r="T588" s="64"/>
    </row>
    <row r="589" spans="1:20" ht="15" customHeight="1" x14ac:dyDescent="0.25">
      <c r="A589" s="3"/>
      <c r="B589" s="194" t="s">
        <v>145</v>
      </c>
      <c r="C589" s="195"/>
      <c r="D589" s="195"/>
      <c r="E589" s="195"/>
      <c r="F589" s="195"/>
      <c r="G589" s="195"/>
      <c r="H589" s="195"/>
      <c r="I589" s="195"/>
      <c r="J589" s="195"/>
      <c r="K589" s="195"/>
      <c r="L589" s="195"/>
      <c r="M589" s="195"/>
      <c r="N589" s="195"/>
      <c r="O589" s="196">
        <f t="shared" si="8"/>
        <v>0</v>
      </c>
      <c r="P589" s="201"/>
      <c r="Q589" s="198"/>
      <c r="R589" s="45"/>
      <c r="S589" s="56"/>
      <c r="T589" s="64"/>
    </row>
    <row r="590" spans="1:20" ht="15" customHeight="1" x14ac:dyDescent="0.25">
      <c r="A590" s="3"/>
      <c r="B590" s="194" t="s">
        <v>145</v>
      </c>
      <c r="C590" s="195"/>
      <c r="D590" s="195"/>
      <c r="E590" s="195"/>
      <c r="F590" s="195"/>
      <c r="G590" s="195"/>
      <c r="H590" s="195"/>
      <c r="I590" s="195"/>
      <c r="J590" s="195"/>
      <c r="K590" s="195"/>
      <c r="L590" s="195"/>
      <c r="M590" s="195"/>
      <c r="N590" s="195"/>
      <c r="O590" s="196">
        <f t="shared" si="8"/>
        <v>0</v>
      </c>
      <c r="P590" s="201"/>
      <c r="Q590" s="198"/>
      <c r="R590" s="45"/>
      <c r="S590" s="56"/>
      <c r="T590" s="64"/>
    </row>
    <row r="591" spans="1:20" ht="15" customHeight="1" x14ac:dyDescent="0.25">
      <c r="A591" s="3"/>
      <c r="B591" s="194" t="s">
        <v>145</v>
      </c>
      <c r="C591" s="195"/>
      <c r="D591" s="195"/>
      <c r="E591" s="195"/>
      <c r="F591" s="195"/>
      <c r="G591" s="195"/>
      <c r="H591" s="195"/>
      <c r="I591" s="195"/>
      <c r="J591" s="195"/>
      <c r="K591" s="195"/>
      <c r="L591" s="195"/>
      <c r="M591" s="195"/>
      <c r="N591" s="195"/>
      <c r="O591" s="196">
        <f t="shared" si="8"/>
        <v>0</v>
      </c>
      <c r="P591" s="201"/>
      <c r="Q591" s="198"/>
      <c r="R591" s="45"/>
      <c r="S591" s="56"/>
      <c r="T591" s="64"/>
    </row>
    <row r="592" spans="1:20" ht="15" customHeight="1" x14ac:dyDescent="0.25">
      <c r="A592" s="3"/>
      <c r="B592" s="194" t="s">
        <v>145</v>
      </c>
      <c r="C592" s="195"/>
      <c r="D592" s="195"/>
      <c r="E592" s="195"/>
      <c r="F592" s="195"/>
      <c r="G592" s="195"/>
      <c r="H592" s="195"/>
      <c r="I592" s="195"/>
      <c r="J592" s="195"/>
      <c r="K592" s="195"/>
      <c r="L592" s="195"/>
      <c r="M592" s="195"/>
      <c r="N592" s="195"/>
      <c r="O592" s="196">
        <f t="shared" si="8"/>
        <v>0</v>
      </c>
      <c r="P592" s="201"/>
      <c r="Q592" s="198"/>
      <c r="R592" s="45"/>
      <c r="S592" s="56"/>
      <c r="T592" s="64"/>
    </row>
    <row r="593" spans="1:20" ht="15" customHeight="1" x14ac:dyDescent="0.25">
      <c r="A593" s="3"/>
      <c r="B593" s="194" t="s">
        <v>145</v>
      </c>
      <c r="C593" s="195"/>
      <c r="D593" s="195"/>
      <c r="E593" s="195"/>
      <c r="F593" s="195"/>
      <c r="G593" s="195"/>
      <c r="H593" s="195"/>
      <c r="I593" s="195"/>
      <c r="J593" s="195"/>
      <c r="K593" s="195"/>
      <c r="L593" s="195"/>
      <c r="M593" s="195"/>
      <c r="N593" s="195"/>
      <c r="O593" s="196">
        <f t="shared" si="8"/>
        <v>0</v>
      </c>
      <c r="P593" s="201"/>
      <c r="Q593" s="198"/>
      <c r="R593" s="45"/>
      <c r="S593" s="56"/>
      <c r="T593" s="64"/>
    </row>
    <row r="594" spans="1:20" ht="15" customHeight="1" x14ac:dyDescent="0.25">
      <c r="A594" s="3"/>
      <c r="B594" s="194" t="s">
        <v>145</v>
      </c>
      <c r="C594" s="195"/>
      <c r="D594" s="195"/>
      <c r="E594" s="195"/>
      <c r="F594" s="195"/>
      <c r="G594" s="195"/>
      <c r="H594" s="195"/>
      <c r="I594" s="195"/>
      <c r="J594" s="195"/>
      <c r="K594" s="195"/>
      <c r="L594" s="195"/>
      <c r="M594" s="195"/>
      <c r="N594" s="195"/>
      <c r="O594" s="196">
        <f t="shared" si="8"/>
        <v>0</v>
      </c>
      <c r="P594" s="201"/>
      <c r="Q594" s="198"/>
      <c r="R594" s="45"/>
      <c r="S594" s="56"/>
      <c r="T594" s="64"/>
    </row>
    <row r="595" spans="1:20" ht="15" customHeight="1" x14ac:dyDescent="0.25">
      <c r="A595" s="3"/>
      <c r="B595" s="194" t="s">
        <v>145</v>
      </c>
      <c r="C595" s="195"/>
      <c r="D595" s="195"/>
      <c r="E595" s="195"/>
      <c r="F595" s="195"/>
      <c r="G595" s="195"/>
      <c r="H595" s="195"/>
      <c r="I595" s="195"/>
      <c r="J595" s="195"/>
      <c r="K595" s="195"/>
      <c r="L595" s="195"/>
      <c r="M595" s="195"/>
      <c r="N595" s="195"/>
      <c r="O595" s="196">
        <f t="shared" si="8"/>
        <v>0</v>
      </c>
      <c r="P595" s="201"/>
      <c r="Q595" s="198"/>
      <c r="R595" s="45"/>
      <c r="S595" s="56"/>
      <c r="T595" s="64"/>
    </row>
    <row r="596" spans="1:20" ht="15" customHeight="1" x14ac:dyDescent="0.25">
      <c r="A596" s="3"/>
      <c r="B596" s="194" t="s">
        <v>145</v>
      </c>
      <c r="C596" s="195"/>
      <c r="D596" s="195"/>
      <c r="E596" s="195"/>
      <c r="F596" s="195"/>
      <c r="G596" s="195"/>
      <c r="H596" s="195"/>
      <c r="I596" s="195"/>
      <c r="J596" s="195"/>
      <c r="K596" s="195"/>
      <c r="L596" s="195"/>
      <c r="M596" s="195"/>
      <c r="N596" s="195"/>
      <c r="O596" s="196">
        <f t="shared" si="8"/>
        <v>0</v>
      </c>
      <c r="P596" s="201"/>
      <c r="Q596" s="198"/>
      <c r="R596" s="45"/>
      <c r="S596" s="56"/>
      <c r="T596" s="64"/>
    </row>
    <row r="597" spans="1:20" ht="15" customHeight="1" x14ac:dyDescent="0.25">
      <c r="A597" s="3"/>
      <c r="B597" s="194" t="s">
        <v>145</v>
      </c>
      <c r="C597" s="195"/>
      <c r="D597" s="195"/>
      <c r="E597" s="195"/>
      <c r="F597" s="195"/>
      <c r="G597" s="195"/>
      <c r="H597" s="195"/>
      <c r="I597" s="195"/>
      <c r="J597" s="195"/>
      <c r="K597" s="195"/>
      <c r="L597" s="195"/>
      <c r="M597" s="195"/>
      <c r="N597" s="195"/>
      <c r="O597" s="196">
        <f t="shared" si="8"/>
        <v>0</v>
      </c>
      <c r="P597" s="201"/>
      <c r="Q597" s="198"/>
      <c r="R597" s="45"/>
      <c r="S597" s="56"/>
      <c r="T597" s="64"/>
    </row>
    <row r="598" spans="1:20" ht="15" customHeight="1" x14ac:dyDescent="0.25">
      <c r="A598" s="3"/>
      <c r="B598" s="194" t="s">
        <v>145</v>
      </c>
      <c r="C598" s="195"/>
      <c r="D598" s="195"/>
      <c r="E598" s="195"/>
      <c r="F598" s="195"/>
      <c r="G598" s="195"/>
      <c r="H598" s="195"/>
      <c r="I598" s="195"/>
      <c r="J598" s="195"/>
      <c r="K598" s="195"/>
      <c r="L598" s="195"/>
      <c r="M598" s="195"/>
      <c r="N598" s="195"/>
      <c r="O598" s="196">
        <f t="shared" si="8"/>
        <v>0</v>
      </c>
      <c r="P598" s="201"/>
      <c r="Q598" s="198"/>
      <c r="R598" s="45"/>
      <c r="S598" s="56"/>
      <c r="T598" s="64"/>
    </row>
    <row r="599" spans="1:20" ht="15" customHeight="1" x14ac:dyDescent="0.25">
      <c r="A599" s="3"/>
      <c r="B599" s="194" t="s">
        <v>145</v>
      </c>
      <c r="C599" s="195"/>
      <c r="D599" s="195"/>
      <c r="E599" s="195"/>
      <c r="F599" s="195"/>
      <c r="G599" s="195"/>
      <c r="H599" s="195"/>
      <c r="I599" s="195"/>
      <c r="J599" s="195"/>
      <c r="K599" s="195"/>
      <c r="L599" s="195"/>
      <c r="M599" s="195"/>
      <c r="N599" s="195"/>
      <c r="O599" s="196">
        <f t="shared" si="8"/>
        <v>0</v>
      </c>
      <c r="P599" s="201"/>
      <c r="Q599" s="198"/>
      <c r="R599" s="45"/>
      <c r="S599" s="56"/>
      <c r="T599" s="64"/>
    </row>
    <row r="600" spans="1:20" ht="15" customHeight="1" x14ac:dyDescent="0.25">
      <c r="A600" s="3"/>
      <c r="B600" s="194" t="s">
        <v>145</v>
      </c>
      <c r="C600" s="195"/>
      <c r="D600" s="195"/>
      <c r="E600" s="195"/>
      <c r="F600" s="195"/>
      <c r="G600" s="195"/>
      <c r="H600" s="195"/>
      <c r="I600" s="195"/>
      <c r="J600" s="195"/>
      <c r="K600" s="195"/>
      <c r="L600" s="195"/>
      <c r="M600" s="195"/>
      <c r="N600" s="195"/>
      <c r="O600" s="196">
        <f t="shared" si="8"/>
        <v>0</v>
      </c>
      <c r="P600" s="201"/>
      <c r="Q600" s="198"/>
      <c r="R600" s="45"/>
      <c r="S600" s="56"/>
      <c r="T600" s="64"/>
    </row>
    <row r="601" spans="1:20" ht="15" customHeight="1" x14ac:dyDescent="0.25">
      <c r="A601" s="3"/>
      <c r="B601" s="194" t="s">
        <v>145</v>
      </c>
      <c r="C601" s="199" t="s">
        <v>37</v>
      </c>
      <c r="D601" s="195"/>
      <c r="E601" s="195"/>
      <c r="F601" s="195"/>
      <c r="G601" s="195"/>
      <c r="H601" s="195"/>
      <c r="I601" s="195"/>
      <c r="J601" s="195"/>
      <c r="K601" s="195"/>
      <c r="L601" s="195"/>
      <c r="M601" s="195"/>
      <c r="N601" s="195"/>
      <c r="O601" s="196">
        <f t="shared" si="8"/>
        <v>0</v>
      </c>
      <c r="P601" s="201"/>
      <c r="Q601" s="198"/>
      <c r="R601" s="45"/>
      <c r="S601" s="56"/>
      <c r="T601" s="64"/>
    </row>
    <row r="602" spans="1:20" ht="15" customHeight="1" x14ac:dyDescent="0.25">
      <c r="A602" s="3"/>
      <c r="B602" s="194" t="s">
        <v>145</v>
      </c>
      <c r="C602" s="200"/>
      <c r="D602" s="195"/>
      <c r="E602" s="195"/>
      <c r="F602" s="195"/>
      <c r="G602" s="195"/>
      <c r="H602" s="195"/>
      <c r="I602" s="195"/>
      <c r="J602" s="195"/>
      <c r="K602" s="195"/>
      <c r="L602" s="195"/>
      <c r="M602" s="195"/>
      <c r="N602" s="195"/>
      <c r="O602" s="196">
        <f t="shared" si="8"/>
        <v>0</v>
      </c>
      <c r="P602" s="201"/>
      <c r="Q602" s="198"/>
      <c r="R602" s="45"/>
      <c r="S602" s="56"/>
      <c r="T602" s="64"/>
    </row>
    <row r="603" spans="1:20" ht="15" customHeight="1" x14ac:dyDescent="0.25">
      <c r="A603" s="3"/>
      <c r="B603" s="422" t="s">
        <v>146</v>
      </c>
      <c r="C603" s="422"/>
      <c r="D603" s="422"/>
      <c r="E603" s="422"/>
      <c r="F603" s="422"/>
      <c r="G603" s="422"/>
      <c r="H603" s="422"/>
      <c r="I603" s="422"/>
      <c r="J603" s="422"/>
      <c r="K603" s="422"/>
      <c r="L603" s="422"/>
      <c r="M603" s="422"/>
      <c r="N603" s="422"/>
      <c r="O603" s="422"/>
      <c r="P603" s="188">
        <f>SUM(O605:O623)</f>
        <v>0</v>
      </c>
      <c r="Q603" s="189">
        <f>SUM(Q605:Q623)</f>
        <v>0</v>
      </c>
      <c r="R603" s="45"/>
      <c r="S603" s="56"/>
      <c r="T603" s="64"/>
    </row>
    <row r="604" spans="1:20" ht="15" customHeight="1" x14ac:dyDescent="0.25">
      <c r="A604" s="3"/>
      <c r="B604" s="190" t="s">
        <v>0</v>
      </c>
      <c r="C604" s="191" t="s">
        <v>1</v>
      </c>
      <c r="D604" s="191" t="s">
        <v>2</v>
      </c>
      <c r="E604" s="191" t="s">
        <v>28</v>
      </c>
      <c r="F604" s="191" t="s">
        <v>3</v>
      </c>
      <c r="G604" s="191" t="s">
        <v>4</v>
      </c>
      <c r="H604" s="191" t="s">
        <v>5</v>
      </c>
      <c r="I604" s="191" t="s">
        <v>6</v>
      </c>
      <c r="J604" s="191" t="s">
        <v>7</v>
      </c>
      <c r="K604" s="191" t="s">
        <v>8</v>
      </c>
      <c r="L604" s="191" t="s">
        <v>9</v>
      </c>
      <c r="M604" s="191" t="s">
        <v>10</v>
      </c>
      <c r="N604" s="191" t="s">
        <v>11</v>
      </c>
      <c r="O604" s="191" t="s">
        <v>12</v>
      </c>
      <c r="P604" s="192" t="s">
        <v>22</v>
      </c>
      <c r="Q604" s="193" t="s">
        <v>37</v>
      </c>
      <c r="R604" s="45"/>
      <c r="S604" s="56"/>
      <c r="T604" s="64"/>
    </row>
    <row r="605" spans="1:20" ht="15" customHeight="1" x14ac:dyDescent="0.25">
      <c r="A605" s="3"/>
      <c r="B605" s="194" t="s">
        <v>146</v>
      </c>
      <c r="C605" s="195"/>
      <c r="D605" s="195"/>
      <c r="E605" s="195"/>
      <c r="F605" s="195"/>
      <c r="G605" s="195"/>
      <c r="H605" s="195"/>
      <c r="I605" s="195"/>
      <c r="J605" s="195"/>
      <c r="K605" s="195"/>
      <c r="L605" s="195"/>
      <c r="M605" s="195"/>
      <c r="N605" s="195"/>
      <c r="O605" s="196">
        <f t="shared" si="8"/>
        <v>0</v>
      </c>
      <c r="P605" s="201"/>
      <c r="Q605" s="198"/>
      <c r="R605" s="45"/>
      <c r="S605" s="56"/>
      <c r="T605" s="64"/>
    </row>
    <row r="606" spans="1:20" ht="15" customHeight="1" x14ac:dyDescent="0.25">
      <c r="A606" s="3"/>
      <c r="B606" s="194" t="s">
        <v>146</v>
      </c>
      <c r="C606" s="195"/>
      <c r="D606" s="195"/>
      <c r="E606" s="195"/>
      <c r="F606" s="195"/>
      <c r="G606" s="195"/>
      <c r="H606" s="195"/>
      <c r="I606" s="195"/>
      <c r="J606" s="195"/>
      <c r="K606" s="195"/>
      <c r="L606" s="195"/>
      <c r="M606" s="195"/>
      <c r="N606" s="195"/>
      <c r="O606" s="196">
        <f t="shared" si="8"/>
        <v>0</v>
      </c>
      <c r="P606" s="201"/>
      <c r="Q606" s="198"/>
      <c r="R606" s="45"/>
      <c r="S606" s="56"/>
      <c r="T606" s="64"/>
    </row>
    <row r="607" spans="1:20" ht="15" customHeight="1" x14ac:dyDescent="0.25">
      <c r="A607" s="3"/>
      <c r="B607" s="194" t="s">
        <v>146</v>
      </c>
      <c r="C607" s="195"/>
      <c r="D607" s="195"/>
      <c r="E607" s="195"/>
      <c r="F607" s="195"/>
      <c r="G607" s="195"/>
      <c r="H607" s="195"/>
      <c r="I607" s="195"/>
      <c r="J607" s="195"/>
      <c r="K607" s="195"/>
      <c r="L607" s="195"/>
      <c r="M607" s="195"/>
      <c r="N607" s="195"/>
      <c r="O607" s="196">
        <f t="shared" si="8"/>
        <v>0</v>
      </c>
      <c r="P607" s="201"/>
      <c r="Q607" s="198"/>
      <c r="R607" s="45"/>
      <c r="S607" s="56"/>
      <c r="T607" s="64"/>
    </row>
    <row r="608" spans="1:20" ht="15" customHeight="1" x14ac:dyDescent="0.25">
      <c r="A608" s="3"/>
      <c r="B608" s="194" t="s">
        <v>146</v>
      </c>
      <c r="C608" s="195"/>
      <c r="D608" s="195"/>
      <c r="E608" s="195"/>
      <c r="F608" s="195"/>
      <c r="G608" s="195"/>
      <c r="H608" s="195"/>
      <c r="I608" s="195"/>
      <c r="J608" s="195"/>
      <c r="K608" s="195"/>
      <c r="L608" s="195"/>
      <c r="M608" s="195"/>
      <c r="N608" s="195"/>
      <c r="O608" s="196">
        <f t="shared" si="8"/>
        <v>0</v>
      </c>
      <c r="P608" s="201"/>
      <c r="Q608" s="198"/>
      <c r="R608" s="45"/>
      <c r="S608" s="56"/>
      <c r="T608" s="64"/>
    </row>
    <row r="609" spans="1:20" ht="15" customHeight="1" x14ac:dyDescent="0.25">
      <c r="A609" s="3"/>
      <c r="B609" s="194" t="s">
        <v>146</v>
      </c>
      <c r="C609" s="195"/>
      <c r="D609" s="195"/>
      <c r="E609" s="195"/>
      <c r="F609" s="195"/>
      <c r="G609" s="195"/>
      <c r="H609" s="195"/>
      <c r="I609" s="195"/>
      <c r="J609" s="195"/>
      <c r="K609" s="195"/>
      <c r="L609" s="195"/>
      <c r="M609" s="195"/>
      <c r="N609" s="195"/>
      <c r="O609" s="196">
        <f t="shared" si="8"/>
        <v>0</v>
      </c>
      <c r="P609" s="201"/>
      <c r="Q609" s="198"/>
      <c r="R609" s="45"/>
      <c r="S609" s="56"/>
      <c r="T609" s="64"/>
    </row>
    <row r="610" spans="1:20" ht="15" customHeight="1" x14ac:dyDescent="0.25">
      <c r="A610" s="3"/>
      <c r="B610" s="194" t="s">
        <v>146</v>
      </c>
      <c r="C610" s="195"/>
      <c r="D610" s="195"/>
      <c r="E610" s="195"/>
      <c r="F610" s="195"/>
      <c r="G610" s="195"/>
      <c r="H610" s="195"/>
      <c r="I610" s="195"/>
      <c r="J610" s="195"/>
      <c r="K610" s="195"/>
      <c r="L610" s="195"/>
      <c r="M610" s="195"/>
      <c r="N610" s="195"/>
      <c r="O610" s="196">
        <f t="shared" si="8"/>
        <v>0</v>
      </c>
      <c r="P610" s="201"/>
      <c r="Q610" s="198"/>
      <c r="R610" s="45"/>
      <c r="S610" s="56"/>
      <c r="T610" s="64"/>
    </row>
    <row r="611" spans="1:20" ht="15" customHeight="1" x14ac:dyDescent="0.25">
      <c r="A611" s="3"/>
      <c r="B611" s="194" t="s">
        <v>146</v>
      </c>
      <c r="C611" s="195"/>
      <c r="D611" s="195"/>
      <c r="E611" s="195"/>
      <c r="F611" s="195"/>
      <c r="G611" s="195"/>
      <c r="H611" s="195"/>
      <c r="I611" s="195"/>
      <c r="J611" s="195"/>
      <c r="K611" s="195"/>
      <c r="L611" s="195"/>
      <c r="M611" s="195"/>
      <c r="N611" s="195"/>
      <c r="O611" s="196">
        <f t="shared" si="8"/>
        <v>0</v>
      </c>
      <c r="P611" s="201"/>
      <c r="Q611" s="198"/>
      <c r="R611" s="45"/>
      <c r="S611" s="56"/>
      <c r="T611" s="64"/>
    </row>
    <row r="612" spans="1:20" ht="15" customHeight="1" x14ac:dyDescent="0.25">
      <c r="A612" s="3"/>
      <c r="B612" s="194" t="s">
        <v>146</v>
      </c>
      <c r="C612" s="195"/>
      <c r="D612" s="195"/>
      <c r="E612" s="195"/>
      <c r="F612" s="195"/>
      <c r="G612" s="195"/>
      <c r="H612" s="195"/>
      <c r="I612" s="195"/>
      <c r="J612" s="195"/>
      <c r="K612" s="195"/>
      <c r="L612" s="195"/>
      <c r="M612" s="195"/>
      <c r="N612" s="195"/>
      <c r="O612" s="196">
        <f t="shared" si="8"/>
        <v>0</v>
      </c>
      <c r="P612" s="201"/>
      <c r="Q612" s="198"/>
      <c r="R612" s="45"/>
      <c r="S612" s="56"/>
      <c r="T612" s="64"/>
    </row>
    <row r="613" spans="1:20" ht="15" customHeight="1" x14ac:dyDescent="0.25">
      <c r="A613" s="3"/>
      <c r="B613" s="194" t="s">
        <v>146</v>
      </c>
      <c r="C613" s="195"/>
      <c r="D613" s="195"/>
      <c r="E613" s="195"/>
      <c r="F613" s="195"/>
      <c r="G613" s="195"/>
      <c r="H613" s="195"/>
      <c r="I613" s="195"/>
      <c r="J613" s="195"/>
      <c r="K613" s="195"/>
      <c r="L613" s="195"/>
      <c r="M613" s="195"/>
      <c r="N613" s="195"/>
      <c r="O613" s="196">
        <f t="shared" si="8"/>
        <v>0</v>
      </c>
      <c r="P613" s="201"/>
      <c r="Q613" s="198"/>
      <c r="R613" s="45"/>
      <c r="S613" s="56"/>
      <c r="T613" s="64"/>
    </row>
    <row r="614" spans="1:20" ht="15" customHeight="1" x14ac:dyDescent="0.25">
      <c r="A614" s="3"/>
      <c r="B614" s="194" t="s">
        <v>146</v>
      </c>
      <c r="C614" s="195"/>
      <c r="D614" s="195"/>
      <c r="E614" s="195"/>
      <c r="F614" s="195"/>
      <c r="G614" s="195"/>
      <c r="H614" s="195"/>
      <c r="I614" s="195"/>
      <c r="J614" s="195"/>
      <c r="K614" s="195"/>
      <c r="L614" s="195"/>
      <c r="M614" s="195"/>
      <c r="N614" s="195"/>
      <c r="O614" s="196">
        <f t="shared" si="8"/>
        <v>0</v>
      </c>
      <c r="P614" s="201"/>
      <c r="Q614" s="198"/>
      <c r="R614" s="45"/>
      <c r="S614" s="56"/>
      <c r="T614" s="64"/>
    </row>
    <row r="615" spans="1:20" ht="15" customHeight="1" x14ac:dyDescent="0.25">
      <c r="A615" s="3"/>
      <c r="B615" s="194" t="s">
        <v>146</v>
      </c>
      <c r="C615" s="195"/>
      <c r="D615" s="195"/>
      <c r="E615" s="195"/>
      <c r="F615" s="195"/>
      <c r="G615" s="195"/>
      <c r="H615" s="195"/>
      <c r="I615" s="195"/>
      <c r="J615" s="195"/>
      <c r="K615" s="195"/>
      <c r="L615" s="195"/>
      <c r="M615" s="195"/>
      <c r="N615" s="195"/>
      <c r="O615" s="196">
        <f t="shared" si="8"/>
        <v>0</v>
      </c>
      <c r="P615" s="201"/>
      <c r="Q615" s="198"/>
      <c r="R615" s="45"/>
      <c r="S615" s="56"/>
      <c r="T615" s="64"/>
    </row>
    <row r="616" spans="1:20" ht="15" customHeight="1" x14ac:dyDescent="0.25">
      <c r="A616" s="3"/>
      <c r="B616" s="194" t="s">
        <v>146</v>
      </c>
      <c r="C616" s="195"/>
      <c r="D616" s="195"/>
      <c r="E616" s="195"/>
      <c r="F616" s="195"/>
      <c r="G616" s="195"/>
      <c r="H616" s="195"/>
      <c r="I616" s="195"/>
      <c r="J616" s="195"/>
      <c r="K616" s="195"/>
      <c r="L616" s="195"/>
      <c r="M616" s="195"/>
      <c r="N616" s="195"/>
      <c r="O616" s="196">
        <f t="shared" si="8"/>
        <v>0</v>
      </c>
      <c r="P616" s="201"/>
      <c r="Q616" s="198"/>
      <c r="R616" s="45"/>
      <c r="S616" s="56"/>
      <c r="T616" s="64"/>
    </row>
    <row r="617" spans="1:20" ht="15" customHeight="1" x14ac:dyDescent="0.25">
      <c r="A617" s="3"/>
      <c r="B617" s="194" t="s">
        <v>146</v>
      </c>
      <c r="C617" s="195"/>
      <c r="D617" s="195"/>
      <c r="E617" s="195"/>
      <c r="F617" s="195"/>
      <c r="G617" s="195"/>
      <c r="H617" s="195"/>
      <c r="I617" s="195"/>
      <c r="J617" s="195"/>
      <c r="K617" s="195"/>
      <c r="L617" s="195"/>
      <c r="M617" s="195"/>
      <c r="N617" s="195"/>
      <c r="O617" s="196">
        <f t="shared" si="8"/>
        <v>0</v>
      </c>
      <c r="P617" s="201"/>
      <c r="Q617" s="198"/>
      <c r="R617" s="45"/>
      <c r="S617" s="56"/>
      <c r="T617" s="64"/>
    </row>
    <row r="618" spans="1:20" ht="15" customHeight="1" x14ac:dyDescent="0.25">
      <c r="A618" s="3"/>
      <c r="B618" s="194" t="s">
        <v>146</v>
      </c>
      <c r="C618" s="195"/>
      <c r="D618" s="195"/>
      <c r="E618" s="195"/>
      <c r="F618" s="195"/>
      <c r="G618" s="195"/>
      <c r="H618" s="195"/>
      <c r="I618" s="195"/>
      <c r="J618" s="195"/>
      <c r="K618" s="195"/>
      <c r="L618" s="195"/>
      <c r="M618" s="195"/>
      <c r="N618" s="195"/>
      <c r="O618" s="196">
        <f t="shared" si="8"/>
        <v>0</v>
      </c>
      <c r="P618" s="201"/>
      <c r="Q618" s="198"/>
      <c r="R618" s="45"/>
      <c r="S618" s="56"/>
      <c r="T618" s="64"/>
    </row>
    <row r="619" spans="1:20" ht="15" customHeight="1" x14ac:dyDescent="0.25">
      <c r="A619" s="3"/>
      <c r="B619" s="194" t="s">
        <v>146</v>
      </c>
      <c r="C619" s="195"/>
      <c r="D619" s="195"/>
      <c r="E619" s="195"/>
      <c r="F619" s="195"/>
      <c r="G619" s="195"/>
      <c r="H619" s="195"/>
      <c r="I619" s="195"/>
      <c r="J619" s="195"/>
      <c r="K619" s="195"/>
      <c r="L619" s="195"/>
      <c r="M619" s="195"/>
      <c r="N619" s="195"/>
      <c r="O619" s="196">
        <f t="shared" si="8"/>
        <v>0</v>
      </c>
      <c r="P619" s="201"/>
      <c r="Q619" s="198"/>
      <c r="R619" s="45"/>
      <c r="S619" s="56"/>
      <c r="T619" s="64"/>
    </row>
    <row r="620" spans="1:20" ht="15" customHeight="1" x14ac:dyDescent="0.25">
      <c r="A620" s="3"/>
      <c r="B620" s="194" t="s">
        <v>146</v>
      </c>
      <c r="C620" s="195"/>
      <c r="D620" s="195"/>
      <c r="E620" s="195"/>
      <c r="F620" s="195"/>
      <c r="G620" s="195"/>
      <c r="H620" s="195"/>
      <c r="I620" s="195"/>
      <c r="J620" s="195"/>
      <c r="K620" s="195"/>
      <c r="L620" s="195"/>
      <c r="M620" s="195"/>
      <c r="N620" s="195"/>
      <c r="O620" s="196">
        <f t="shared" si="8"/>
        <v>0</v>
      </c>
      <c r="P620" s="201"/>
      <c r="Q620" s="198"/>
      <c r="R620" s="45"/>
      <c r="S620" s="56"/>
      <c r="T620" s="64"/>
    </row>
    <row r="621" spans="1:20" ht="15" customHeight="1" x14ac:dyDescent="0.25">
      <c r="A621" s="3"/>
      <c r="B621" s="194" t="s">
        <v>146</v>
      </c>
      <c r="C621" s="195"/>
      <c r="D621" s="195"/>
      <c r="E621" s="195"/>
      <c r="F621" s="195"/>
      <c r="G621" s="195"/>
      <c r="H621" s="195"/>
      <c r="I621" s="195"/>
      <c r="J621" s="195"/>
      <c r="K621" s="195"/>
      <c r="L621" s="195"/>
      <c r="M621" s="195"/>
      <c r="N621" s="195"/>
      <c r="O621" s="196">
        <f t="shared" si="8"/>
        <v>0</v>
      </c>
      <c r="P621" s="201"/>
      <c r="Q621" s="198"/>
      <c r="R621" s="45"/>
      <c r="S621" s="56"/>
      <c r="T621" s="64"/>
    </row>
    <row r="622" spans="1:20" ht="15" customHeight="1" x14ac:dyDescent="0.25">
      <c r="A622" s="3"/>
      <c r="B622" s="194" t="s">
        <v>146</v>
      </c>
      <c r="C622" s="199" t="s">
        <v>37</v>
      </c>
      <c r="D622" s="195"/>
      <c r="E622" s="195"/>
      <c r="F622" s="195"/>
      <c r="G622" s="195"/>
      <c r="H622" s="195"/>
      <c r="I622" s="195"/>
      <c r="J622" s="195"/>
      <c r="K622" s="195"/>
      <c r="L622" s="195"/>
      <c r="M622" s="195"/>
      <c r="N622" s="195"/>
      <c r="O622" s="196">
        <f t="shared" si="8"/>
        <v>0</v>
      </c>
      <c r="P622" s="201"/>
      <c r="Q622" s="198"/>
      <c r="R622" s="45"/>
      <c r="S622" s="56"/>
      <c r="T622" s="64"/>
    </row>
    <row r="623" spans="1:20" ht="15" customHeight="1" x14ac:dyDescent="0.25">
      <c r="A623" s="3"/>
      <c r="B623" s="194" t="s">
        <v>146</v>
      </c>
      <c r="C623" s="200"/>
      <c r="D623" s="195"/>
      <c r="E623" s="195"/>
      <c r="F623" s="195"/>
      <c r="G623" s="195"/>
      <c r="H623" s="195"/>
      <c r="I623" s="195"/>
      <c r="J623" s="195"/>
      <c r="K623" s="195"/>
      <c r="L623" s="195"/>
      <c r="M623" s="195"/>
      <c r="N623" s="195"/>
      <c r="O623" s="196">
        <f t="shared" si="8"/>
        <v>0</v>
      </c>
      <c r="P623" s="201"/>
      <c r="Q623" s="198"/>
      <c r="R623" s="45"/>
      <c r="S623" s="56"/>
      <c r="T623" s="64"/>
    </row>
    <row r="624" spans="1:20" ht="15" customHeight="1" x14ac:dyDescent="0.25">
      <c r="A624" s="3"/>
      <c r="B624" s="422" t="s">
        <v>147</v>
      </c>
      <c r="C624" s="422"/>
      <c r="D624" s="422"/>
      <c r="E624" s="422"/>
      <c r="F624" s="422"/>
      <c r="G624" s="422"/>
      <c r="H624" s="422"/>
      <c r="I624" s="422"/>
      <c r="J624" s="422"/>
      <c r="K624" s="422"/>
      <c r="L624" s="422"/>
      <c r="M624" s="422"/>
      <c r="N624" s="422"/>
      <c r="O624" s="422"/>
      <c r="P624" s="188">
        <f>SUM(O626:O644)</f>
        <v>0</v>
      </c>
      <c r="Q624" s="189">
        <f>SUM(Q626:Q644)</f>
        <v>0</v>
      </c>
      <c r="R624" s="45"/>
      <c r="S624" s="56"/>
      <c r="T624" s="64"/>
    </row>
    <row r="625" spans="1:20" ht="15" customHeight="1" x14ac:dyDescent="0.25">
      <c r="A625" s="3"/>
      <c r="B625" s="190" t="s">
        <v>0</v>
      </c>
      <c r="C625" s="191" t="s">
        <v>1</v>
      </c>
      <c r="D625" s="191" t="s">
        <v>2</v>
      </c>
      <c r="E625" s="191" t="s">
        <v>28</v>
      </c>
      <c r="F625" s="191" t="s">
        <v>3</v>
      </c>
      <c r="G625" s="191" t="s">
        <v>4</v>
      </c>
      <c r="H625" s="191" t="s">
        <v>5</v>
      </c>
      <c r="I625" s="191" t="s">
        <v>6</v>
      </c>
      <c r="J625" s="191" t="s">
        <v>7</v>
      </c>
      <c r="K625" s="191" t="s">
        <v>8</v>
      </c>
      <c r="L625" s="191" t="s">
        <v>9</v>
      </c>
      <c r="M625" s="191" t="s">
        <v>10</v>
      </c>
      <c r="N625" s="191" t="s">
        <v>11</v>
      </c>
      <c r="O625" s="191" t="s">
        <v>12</v>
      </c>
      <c r="P625" s="192" t="s">
        <v>22</v>
      </c>
      <c r="Q625" s="193" t="s">
        <v>37</v>
      </c>
      <c r="R625" s="45"/>
      <c r="S625" s="56"/>
      <c r="T625" s="64"/>
    </row>
    <row r="626" spans="1:20" ht="15" customHeight="1" x14ac:dyDescent="0.25">
      <c r="A626" s="3"/>
      <c r="B626" s="194" t="s">
        <v>147</v>
      </c>
      <c r="C626" s="195"/>
      <c r="D626" s="195"/>
      <c r="E626" s="195"/>
      <c r="F626" s="195"/>
      <c r="G626" s="195"/>
      <c r="H626" s="195"/>
      <c r="I626" s="195"/>
      <c r="J626" s="195"/>
      <c r="K626" s="195"/>
      <c r="L626" s="195"/>
      <c r="M626" s="195"/>
      <c r="N626" s="195"/>
      <c r="O626" s="196">
        <f t="shared" si="8"/>
        <v>0</v>
      </c>
      <c r="P626" s="201"/>
      <c r="Q626" s="198"/>
      <c r="R626" s="45"/>
      <c r="S626" s="56"/>
      <c r="T626" s="64"/>
    </row>
    <row r="627" spans="1:20" ht="15" customHeight="1" x14ac:dyDescent="0.25">
      <c r="A627" s="3"/>
      <c r="B627" s="194" t="s">
        <v>147</v>
      </c>
      <c r="C627" s="195"/>
      <c r="D627" s="195"/>
      <c r="E627" s="195"/>
      <c r="F627" s="195"/>
      <c r="G627" s="195"/>
      <c r="H627" s="195"/>
      <c r="I627" s="195"/>
      <c r="J627" s="195"/>
      <c r="K627" s="195"/>
      <c r="L627" s="195"/>
      <c r="M627" s="195"/>
      <c r="N627" s="195"/>
      <c r="O627" s="196">
        <f t="shared" si="8"/>
        <v>0</v>
      </c>
      <c r="P627" s="201"/>
      <c r="Q627" s="198"/>
      <c r="R627" s="45"/>
      <c r="S627" s="56"/>
      <c r="T627" s="64"/>
    </row>
    <row r="628" spans="1:20" ht="15" customHeight="1" x14ac:dyDescent="0.25">
      <c r="A628" s="3"/>
      <c r="B628" s="194" t="s">
        <v>147</v>
      </c>
      <c r="C628" s="195"/>
      <c r="D628" s="195"/>
      <c r="E628" s="195"/>
      <c r="F628" s="195"/>
      <c r="G628" s="195"/>
      <c r="H628" s="195"/>
      <c r="I628" s="195"/>
      <c r="J628" s="195"/>
      <c r="K628" s="195"/>
      <c r="L628" s="195"/>
      <c r="M628" s="195"/>
      <c r="N628" s="195"/>
      <c r="O628" s="196">
        <f t="shared" si="8"/>
        <v>0</v>
      </c>
      <c r="P628" s="201"/>
      <c r="Q628" s="198"/>
      <c r="R628" s="45"/>
      <c r="S628" s="56"/>
      <c r="T628" s="64"/>
    </row>
    <row r="629" spans="1:20" ht="15" customHeight="1" x14ac:dyDescent="0.25">
      <c r="A629" s="3"/>
      <c r="B629" s="194" t="s">
        <v>147</v>
      </c>
      <c r="C629" s="195"/>
      <c r="D629" s="195"/>
      <c r="E629" s="195"/>
      <c r="F629" s="195"/>
      <c r="G629" s="195"/>
      <c r="H629" s="195"/>
      <c r="I629" s="195"/>
      <c r="J629" s="195"/>
      <c r="K629" s="195"/>
      <c r="L629" s="195"/>
      <c r="M629" s="195"/>
      <c r="N629" s="195"/>
      <c r="O629" s="196">
        <f t="shared" si="8"/>
        <v>0</v>
      </c>
      <c r="P629" s="201"/>
      <c r="Q629" s="198"/>
      <c r="R629" s="45"/>
      <c r="S629" s="56"/>
      <c r="T629" s="64"/>
    </row>
    <row r="630" spans="1:20" ht="15" customHeight="1" x14ac:dyDescent="0.25">
      <c r="A630" s="3"/>
      <c r="B630" s="194" t="s">
        <v>147</v>
      </c>
      <c r="C630" s="195"/>
      <c r="D630" s="195"/>
      <c r="E630" s="195"/>
      <c r="F630" s="195"/>
      <c r="G630" s="195"/>
      <c r="H630" s="195"/>
      <c r="I630" s="195"/>
      <c r="J630" s="195"/>
      <c r="K630" s="195"/>
      <c r="L630" s="195"/>
      <c r="M630" s="195"/>
      <c r="N630" s="195"/>
      <c r="O630" s="196">
        <f t="shared" si="8"/>
        <v>0</v>
      </c>
      <c r="P630" s="201"/>
      <c r="Q630" s="198"/>
      <c r="R630" s="45"/>
      <c r="S630" s="56"/>
      <c r="T630" s="64"/>
    </row>
    <row r="631" spans="1:20" ht="15" customHeight="1" x14ac:dyDescent="0.25">
      <c r="A631" s="3"/>
      <c r="B631" s="194" t="s">
        <v>147</v>
      </c>
      <c r="C631" s="195"/>
      <c r="D631" s="195"/>
      <c r="E631" s="195"/>
      <c r="F631" s="195"/>
      <c r="G631" s="195"/>
      <c r="H631" s="195"/>
      <c r="I631" s="195"/>
      <c r="J631" s="195"/>
      <c r="K631" s="195"/>
      <c r="L631" s="195"/>
      <c r="M631" s="195"/>
      <c r="N631" s="195"/>
      <c r="O631" s="196">
        <f t="shared" si="8"/>
        <v>0</v>
      </c>
      <c r="P631" s="201"/>
      <c r="Q631" s="198"/>
      <c r="R631" s="45"/>
      <c r="S631" s="56"/>
      <c r="T631" s="64"/>
    </row>
    <row r="632" spans="1:20" ht="15" customHeight="1" x14ac:dyDescent="0.25">
      <c r="A632" s="3"/>
      <c r="B632" s="194" t="s">
        <v>147</v>
      </c>
      <c r="C632" s="195"/>
      <c r="D632" s="195"/>
      <c r="E632" s="195"/>
      <c r="F632" s="195"/>
      <c r="G632" s="195"/>
      <c r="H632" s="195"/>
      <c r="I632" s="195"/>
      <c r="J632" s="195"/>
      <c r="K632" s="195"/>
      <c r="L632" s="195"/>
      <c r="M632" s="195"/>
      <c r="N632" s="195"/>
      <c r="O632" s="196">
        <f t="shared" si="8"/>
        <v>0</v>
      </c>
      <c r="P632" s="201"/>
      <c r="Q632" s="198"/>
      <c r="R632" s="45"/>
      <c r="S632" s="56"/>
      <c r="T632" s="64"/>
    </row>
    <row r="633" spans="1:20" ht="15" customHeight="1" x14ac:dyDescent="0.25">
      <c r="A633" s="3"/>
      <c r="B633" s="194" t="s">
        <v>147</v>
      </c>
      <c r="C633" s="195"/>
      <c r="D633" s="195"/>
      <c r="E633" s="195"/>
      <c r="F633" s="195"/>
      <c r="G633" s="195"/>
      <c r="H633" s="195"/>
      <c r="I633" s="195"/>
      <c r="J633" s="195"/>
      <c r="K633" s="195"/>
      <c r="L633" s="195"/>
      <c r="M633" s="195"/>
      <c r="N633" s="195"/>
      <c r="O633" s="196">
        <f t="shared" si="8"/>
        <v>0</v>
      </c>
      <c r="P633" s="201"/>
      <c r="Q633" s="198"/>
      <c r="R633" s="45"/>
      <c r="S633" s="56"/>
      <c r="T633" s="64"/>
    </row>
    <row r="634" spans="1:20" ht="15" customHeight="1" x14ac:dyDescent="0.25">
      <c r="A634" s="3"/>
      <c r="B634" s="194" t="s">
        <v>147</v>
      </c>
      <c r="C634" s="195"/>
      <c r="D634" s="195"/>
      <c r="E634" s="195"/>
      <c r="F634" s="195"/>
      <c r="G634" s="195"/>
      <c r="H634" s="195"/>
      <c r="I634" s="195"/>
      <c r="J634" s="195"/>
      <c r="K634" s="195"/>
      <c r="L634" s="195"/>
      <c r="M634" s="195"/>
      <c r="N634" s="195"/>
      <c r="O634" s="196">
        <f t="shared" si="8"/>
        <v>0</v>
      </c>
      <c r="P634" s="201"/>
      <c r="Q634" s="198"/>
      <c r="R634" s="45"/>
      <c r="S634" s="56"/>
      <c r="T634" s="64"/>
    </row>
    <row r="635" spans="1:20" ht="15" customHeight="1" x14ac:dyDescent="0.25">
      <c r="A635" s="3"/>
      <c r="B635" s="194" t="s">
        <v>147</v>
      </c>
      <c r="C635" s="195"/>
      <c r="D635" s="195"/>
      <c r="E635" s="195"/>
      <c r="F635" s="195"/>
      <c r="G635" s="195"/>
      <c r="H635" s="195"/>
      <c r="I635" s="195"/>
      <c r="J635" s="195"/>
      <c r="K635" s="195"/>
      <c r="L635" s="195"/>
      <c r="M635" s="195"/>
      <c r="N635" s="195"/>
      <c r="O635" s="196">
        <f t="shared" si="8"/>
        <v>0</v>
      </c>
      <c r="P635" s="201"/>
      <c r="Q635" s="198"/>
      <c r="R635" s="45"/>
      <c r="S635" s="56"/>
      <c r="T635" s="64"/>
    </row>
    <row r="636" spans="1:20" ht="15" customHeight="1" x14ac:dyDescent="0.25">
      <c r="A636" s="3"/>
      <c r="B636" s="194" t="s">
        <v>147</v>
      </c>
      <c r="C636" s="195"/>
      <c r="D636" s="195"/>
      <c r="E636" s="195"/>
      <c r="F636" s="195"/>
      <c r="G636" s="195"/>
      <c r="H636" s="195"/>
      <c r="I636" s="195"/>
      <c r="J636" s="195"/>
      <c r="K636" s="195"/>
      <c r="L636" s="195"/>
      <c r="M636" s="195"/>
      <c r="N636" s="195"/>
      <c r="O636" s="196">
        <f t="shared" si="8"/>
        <v>0</v>
      </c>
      <c r="P636" s="201"/>
      <c r="Q636" s="198"/>
      <c r="R636" s="45"/>
      <c r="S636" s="56"/>
      <c r="T636" s="64"/>
    </row>
    <row r="637" spans="1:20" ht="15" customHeight="1" x14ac:dyDescent="0.25">
      <c r="A637" s="3"/>
      <c r="B637" s="194" t="s">
        <v>147</v>
      </c>
      <c r="C637" s="195"/>
      <c r="D637" s="195"/>
      <c r="E637" s="195"/>
      <c r="F637" s="195"/>
      <c r="G637" s="195"/>
      <c r="H637" s="195"/>
      <c r="I637" s="195"/>
      <c r="J637" s="195"/>
      <c r="K637" s="195"/>
      <c r="L637" s="195"/>
      <c r="M637" s="195"/>
      <c r="N637" s="195"/>
      <c r="O637" s="196">
        <f t="shared" si="8"/>
        <v>0</v>
      </c>
      <c r="P637" s="201"/>
      <c r="Q637" s="198"/>
      <c r="R637" s="45"/>
      <c r="S637" s="56"/>
      <c r="T637" s="64"/>
    </row>
    <row r="638" spans="1:20" ht="15" customHeight="1" x14ac:dyDescent="0.25">
      <c r="A638" s="3"/>
      <c r="B638" s="194" t="s">
        <v>147</v>
      </c>
      <c r="C638" s="195"/>
      <c r="D638" s="195"/>
      <c r="E638" s="195"/>
      <c r="F638" s="195"/>
      <c r="G638" s="195"/>
      <c r="H638" s="195"/>
      <c r="I638" s="195"/>
      <c r="J638" s="195"/>
      <c r="K638" s="195"/>
      <c r="L638" s="195"/>
      <c r="M638" s="195"/>
      <c r="N638" s="195"/>
      <c r="O638" s="196">
        <f t="shared" si="8"/>
        <v>0</v>
      </c>
      <c r="P638" s="201"/>
      <c r="Q638" s="198"/>
      <c r="R638" s="45"/>
      <c r="S638" s="56"/>
      <c r="T638" s="64"/>
    </row>
    <row r="639" spans="1:20" ht="15" customHeight="1" x14ac:dyDescent="0.25">
      <c r="A639" s="3"/>
      <c r="B639" s="194" t="s">
        <v>147</v>
      </c>
      <c r="C639" s="195"/>
      <c r="D639" s="195"/>
      <c r="E639" s="195"/>
      <c r="F639" s="195"/>
      <c r="G639" s="195"/>
      <c r="H639" s="195"/>
      <c r="I639" s="195"/>
      <c r="J639" s="195"/>
      <c r="K639" s="195"/>
      <c r="L639" s="195"/>
      <c r="M639" s="195"/>
      <c r="N639" s="195"/>
      <c r="O639" s="196">
        <f t="shared" si="8"/>
        <v>0</v>
      </c>
      <c r="P639" s="201"/>
      <c r="Q639" s="198"/>
      <c r="R639" s="45"/>
      <c r="S639" s="56"/>
      <c r="T639" s="64"/>
    </row>
    <row r="640" spans="1:20" ht="15" customHeight="1" x14ac:dyDescent="0.25">
      <c r="A640" s="3"/>
      <c r="B640" s="194" t="s">
        <v>147</v>
      </c>
      <c r="C640" s="195"/>
      <c r="D640" s="195"/>
      <c r="E640" s="195"/>
      <c r="F640" s="195"/>
      <c r="G640" s="195"/>
      <c r="H640" s="195"/>
      <c r="I640" s="195"/>
      <c r="J640" s="195"/>
      <c r="K640" s="195"/>
      <c r="L640" s="195"/>
      <c r="M640" s="195"/>
      <c r="N640" s="195"/>
      <c r="O640" s="196">
        <f t="shared" si="8"/>
        <v>0</v>
      </c>
      <c r="P640" s="201"/>
      <c r="Q640" s="198"/>
      <c r="R640" s="45"/>
      <c r="S640" s="56"/>
      <c r="T640" s="64"/>
    </row>
    <row r="641" spans="1:20" ht="15" customHeight="1" x14ac:dyDescent="0.25">
      <c r="A641" s="3"/>
      <c r="B641" s="194" t="s">
        <v>147</v>
      </c>
      <c r="C641" s="195"/>
      <c r="D641" s="195"/>
      <c r="E641" s="195"/>
      <c r="F641" s="195"/>
      <c r="G641" s="195"/>
      <c r="H641" s="195"/>
      <c r="I641" s="195"/>
      <c r="J641" s="195"/>
      <c r="K641" s="195"/>
      <c r="L641" s="195"/>
      <c r="M641" s="195"/>
      <c r="N641" s="195"/>
      <c r="O641" s="196">
        <f t="shared" si="8"/>
        <v>0</v>
      </c>
      <c r="P641" s="201"/>
      <c r="Q641" s="198"/>
      <c r="R641" s="45"/>
      <c r="S641" s="56"/>
      <c r="T641" s="64"/>
    </row>
    <row r="642" spans="1:20" ht="15" customHeight="1" x14ac:dyDescent="0.25">
      <c r="A642" s="3"/>
      <c r="B642" s="194" t="s">
        <v>147</v>
      </c>
      <c r="C642" s="195"/>
      <c r="D642" s="195"/>
      <c r="E642" s="195"/>
      <c r="F642" s="195"/>
      <c r="G642" s="195"/>
      <c r="H642" s="195"/>
      <c r="I642" s="195"/>
      <c r="J642" s="195"/>
      <c r="K642" s="195"/>
      <c r="L642" s="195"/>
      <c r="M642" s="195"/>
      <c r="N642" s="195"/>
      <c r="O642" s="196">
        <f t="shared" si="8"/>
        <v>0</v>
      </c>
      <c r="P642" s="201"/>
      <c r="Q642" s="198"/>
      <c r="R642" s="45"/>
      <c r="S642" s="56"/>
      <c r="T642" s="64"/>
    </row>
    <row r="643" spans="1:20" ht="15" customHeight="1" x14ac:dyDescent="0.25">
      <c r="A643" s="3"/>
      <c r="B643" s="194" t="s">
        <v>147</v>
      </c>
      <c r="C643" s="199" t="s">
        <v>37</v>
      </c>
      <c r="D643" s="195"/>
      <c r="E643" s="195"/>
      <c r="F643" s="195"/>
      <c r="G643" s="195"/>
      <c r="H643" s="195"/>
      <c r="I643" s="195"/>
      <c r="J643" s="195"/>
      <c r="K643" s="195"/>
      <c r="L643" s="195"/>
      <c r="M643" s="195"/>
      <c r="N643" s="195"/>
      <c r="O643" s="196">
        <f t="shared" si="8"/>
        <v>0</v>
      </c>
      <c r="P643" s="201"/>
      <c r="Q643" s="198"/>
      <c r="R643" s="45"/>
      <c r="S643" s="56"/>
      <c r="T643" s="64"/>
    </row>
    <row r="644" spans="1:20" ht="15" customHeight="1" x14ac:dyDescent="0.25">
      <c r="A644" s="3"/>
      <c r="B644" s="194" t="s">
        <v>147</v>
      </c>
      <c r="C644" s="200"/>
      <c r="D644" s="195"/>
      <c r="E644" s="195"/>
      <c r="F644" s="195"/>
      <c r="G644" s="195"/>
      <c r="H644" s="195"/>
      <c r="I644" s="195"/>
      <c r="J644" s="195"/>
      <c r="K644" s="195"/>
      <c r="L644" s="195"/>
      <c r="M644" s="195"/>
      <c r="N644" s="195"/>
      <c r="O644" s="196">
        <f t="shared" si="8"/>
        <v>0</v>
      </c>
      <c r="P644" s="201"/>
      <c r="Q644" s="198"/>
      <c r="R644" s="45"/>
      <c r="S644" s="56"/>
      <c r="T644" s="64"/>
    </row>
    <row r="645" spans="1:20" ht="15" customHeight="1" x14ac:dyDescent="0.25">
      <c r="A645" s="3"/>
      <c r="B645" s="422" t="s">
        <v>148</v>
      </c>
      <c r="C645" s="422"/>
      <c r="D645" s="422"/>
      <c r="E645" s="422"/>
      <c r="F645" s="422"/>
      <c r="G645" s="422"/>
      <c r="H645" s="422"/>
      <c r="I645" s="422"/>
      <c r="J645" s="422"/>
      <c r="K645" s="422"/>
      <c r="L645" s="422"/>
      <c r="M645" s="422"/>
      <c r="N645" s="422"/>
      <c r="O645" s="422"/>
      <c r="P645" s="188">
        <f>SUM(O647:O665)</f>
        <v>0</v>
      </c>
      <c r="Q645" s="189">
        <f>SUM(Q647:Q665)</f>
        <v>0</v>
      </c>
      <c r="R645" s="45"/>
      <c r="S645" s="56"/>
      <c r="T645" s="64"/>
    </row>
    <row r="646" spans="1:20" ht="15" customHeight="1" x14ac:dyDescent="0.25">
      <c r="A646" s="3"/>
      <c r="B646" s="190" t="s">
        <v>0</v>
      </c>
      <c r="C646" s="191" t="s">
        <v>1</v>
      </c>
      <c r="D646" s="191" t="s">
        <v>2</v>
      </c>
      <c r="E646" s="191" t="s">
        <v>28</v>
      </c>
      <c r="F646" s="191" t="s">
        <v>3</v>
      </c>
      <c r="G646" s="191" t="s">
        <v>4</v>
      </c>
      <c r="H646" s="191" t="s">
        <v>5</v>
      </c>
      <c r="I646" s="191" t="s">
        <v>6</v>
      </c>
      <c r="J646" s="191" t="s">
        <v>7</v>
      </c>
      <c r="K646" s="191" t="s">
        <v>8</v>
      </c>
      <c r="L646" s="191" t="s">
        <v>9</v>
      </c>
      <c r="M646" s="191" t="s">
        <v>10</v>
      </c>
      <c r="N646" s="191" t="s">
        <v>11</v>
      </c>
      <c r="O646" s="191" t="s">
        <v>12</v>
      </c>
      <c r="P646" s="192" t="s">
        <v>22</v>
      </c>
      <c r="Q646" s="193" t="s">
        <v>37</v>
      </c>
      <c r="R646" s="45"/>
      <c r="S646" s="56"/>
      <c r="T646" s="64"/>
    </row>
    <row r="647" spans="1:20" ht="15" customHeight="1" x14ac:dyDescent="0.25">
      <c r="A647" s="3"/>
      <c r="B647" s="194" t="s">
        <v>148</v>
      </c>
      <c r="C647" s="195"/>
      <c r="D647" s="195"/>
      <c r="E647" s="203"/>
      <c r="F647" s="195"/>
      <c r="G647" s="195"/>
      <c r="H647" s="195"/>
      <c r="I647" s="195"/>
      <c r="J647" s="195"/>
      <c r="K647" s="195"/>
      <c r="L647" s="195"/>
      <c r="M647" s="195"/>
      <c r="N647" s="195"/>
      <c r="O647" s="196">
        <f t="shared" si="8"/>
        <v>0</v>
      </c>
      <c r="P647" s="201"/>
      <c r="Q647" s="198"/>
      <c r="R647" s="45"/>
      <c r="S647" s="56"/>
      <c r="T647" s="64"/>
    </row>
    <row r="648" spans="1:20" ht="15" customHeight="1" x14ac:dyDescent="0.25">
      <c r="A648" s="3"/>
      <c r="B648" s="194" t="s">
        <v>148</v>
      </c>
      <c r="C648" s="195"/>
      <c r="D648" s="195"/>
      <c r="E648" s="195"/>
      <c r="F648" s="195"/>
      <c r="G648" s="195"/>
      <c r="H648" s="195"/>
      <c r="I648" s="195"/>
      <c r="J648" s="195"/>
      <c r="K648" s="195"/>
      <c r="L648" s="195"/>
      <c r="M648" s="195"/>
      <c r="N648" s="195"/>
      <c r="O648" s="196">
        <f t="shared" si="8"/>
        <v>0</v>
      </c>
      <c r="P648" s="201"/>
      <c r="Q648" s="198"/>
      <c r="R648" s="45"/>
      <c r="S648" s="56"/>
      <c r="T648" s="64"/>
    </row>
    <row r="649" spans="1:20" ht="15" customHeight="1" x14ac:dyDescent="0.25">
      <c r="A649" s="3"/>
      <c r="B649" s="194" t="s">
        <v>148</v>
      </c>
      <c r="C649" s="195"/>
      <c r="D649" s="195"/>
      <c r="E649" s="195"/>
      <c r="F649" s="195"/>
      <c r="G649" s="195"/>
      <c r="H649" s="195"/>
      <c r="I649" s="195"/>
      <c r="J649" s="195"/>
      <c r="K649" s="195"/>
      <c r="L649" s="195"/>
      <c r="M649" s="195"/>
      <c r="N649" s="195"/>
      <c r="O649" s="196">
        <f t="shared" si="8"/>
        <v>0</v>
      </c>
      <c r="P649" s="201"/>
      <c r="Q649" s="198"/>
      <c r="R649" s="45"/>
      <c r="S649" s="56"/>
      <c r="T649" s="64"/>
    </row>
    <row r="650" spans="1:20" ht="15" customHeight="1" x14ac:dyDescent="0.25">
      <c r="A650" s="3"/>
      <c r="B650" s="194" t="s">
        <v>148</v>
      </c>
      <c r="C650" s="195"/>
      <c r="D650" s="195"/>
      <c r="E650" s="195"/>
      <c r="F650" s="195"/>
      <c r="G650" s="195"/>
      <c r="H650" s="195"/>
      <c r="I650" s="195"/>
      <c r="J650" s="195"/>
      <c r="K650" s="195"/>
      <c r="L650" s="195"/>
      <c r="M650" s="195"/>
      <c r="N650" s="195"/>
      <c r="O650" s="196">
        <f t="shared" si="8"/>
        <v>0</v>
      </c>
      <c r="P650" s="201"/>
      <c r="Q650" s="198"/>
      <c r="R650" s="45"/>
      <c r="S650" s="56"/>
      <c r="T650" s="64"/>
    </row>
    <row r="651" spans="1:20" ht="15" customHeight="1" x14ac:dyDescent="0.25">
      <c r="A651" s="3"/>
      <c r="B651" s="194" t="s">
        <v>148</v>
      </c>
      <c r="C651" s="195"/>
      <c r="D651" s="195"/>
      <c r="E651" s="195"/>
      <c r="F651" s="195"/>
      <c r="G651" s="195"/>
      <c r="H651" s="195"/>
      <c r="I651" s="195"/>
      <c r="J651" s="195"/>
      <c r="K651" s="195"/>
      <c r="L651" s="195"/>
      <c r="M651" s="195"/>
      <c r="N651" s="195"/>
      <c r="O651" s="196">
        <f t="shared" si="8"/>
        <v>0</v>
      </c>
      <c r="P651" s="201"/>
      <c r="Q651" s="198"/>
      <c r="R651" s="45"/>
      <c r="S651" s="56"/>
      <c r="T651" s="64"/>
    </row>
    <row r="652" spans="1:20" ht="15" customHeight="1" x14ac:dyDescent="0.25">
      <c r="A652" s="3"/>
      <c r="B652" s="194" t="s">
        <v>148</v>
      </c>
      <c r="C652" s="195"/>
      <c r="D652" s="195"/>
      <c r="E652" s="195"/>
      <c r="F652" s="195"/>
      <c r="G652" s="195"/>
      <c r="H652" s="195"/>
      <c r="I652" s="195"/>
      <c r="J652" s="195"/>
      <c r="K652" s="195"/>
      <c r="L652" s="195"/>
      <c r="M652" s="195"/>
      <c r="N652" s="195"/>
      <c r="O652" s="196">
        <f t="shared" ref="O652:O720" si="10">SUM(F652:N652)</f>
        <v>0</v>
      </c>
      <c r="P652" s="201"/>
      <c r="Q652" s="198"/>
      <c r="R652" s="45"/>
      <c r="S652" s="56"/>
      <c r="T652" s="64"/>
    </row>
    <row r="653" spans="1:20" ht="15" customHeight="1" x14ac:dyDescent="0.25">
      <c r="A653" s="3"/>
      <c r="B653" s="194" t="s">
        <v>148</v>
      </c>
      <c r="C653" s="195"/>
      <c r="D653" s="195"/>
      <c r="E653" s="195"/>
      <c r="F653" s="195"/>
      <c r="G653" s="195"/>
      <c r="H653" s="195"/>
      <c r="I653" s="195"/>
      <c r="J653" s="195"/>
      <c r="K653" s="195"/>
      <c r="L653" s="195"/>
      <c r="M653" s="195"/>
      <c r="N653" s="195"/>
      <c r="O653" s="196">
        <f t="shared" si="10"/>
        <v>0</v>
      </c>
      <c r="P653" s="201"/>
      <c r="Q653" s="198"/>
      <c r="R653" s="45"/>
      <c r="S653" s="56"/>
      <c r="T653" s="64"/>
    </row>
    <row r="654" spans="1:20" ht="15" customHeight="1" x14ac:dyDescent="0.25">
      <c r="A654" s="3"/>
      <c r="B654" s="194" t="s">
        <v>148</v>
      </c>
      <c r="C654" s="195"/>
      <c r="D654" s="195"/>
      <c r="E654" s="195"/>
      <c r="F654" s="195"/>
      <c r="G654" s="195"/>
      <c r="H654" s="195"/>
      <c r="I654" s="195"/>
      <c r="J654" s="195"/>
      <c r="K654" s="195"/>
      <c r="L654" s="195"/>
      <c r="M654" s="195"/>
      <c r="N654" s="195"/>
      <c r="O654" s="196">
        <f t="shared" si="10"/>
        <v>0</v>
      </c>
      <c r="P654" s="201"/>
      <c r="Q654" s="198"/>
      <c r="R654" s="45"/>
      <c r="S654" s="56"/>
      <c r="T654" s="64"/>
    </row>
    <row r="655" spans="1:20" ht="15" customHeight="1" x14ac:dyDescent="0.25">
      <c r="A655" s="3"/>
      <c r="B655" s="194" t="s">
        <v>148</v>
      </c>
      <c r="C655" s="195"/>
      <c r="D655" s="195"/>
      <c r="E655" s="195"/>
      <c r="F655" s="195"/>
      <c r="G655" s="195"/>
      <c r="H655" s="195"/>
      <c r="I655" s="195"/>
      <c r="J655" s="195"/>
      <c r="K655" s="195"/>
      <c r="L655" s="195"/>
      <c r="M655" s="195"/>
      <c r="N655" s="195"/>
      <c r="O655" s="196">
        <f t="shared" si="10"/>
        <v>0</v>
      </c>
      <c r="P655" s="201"/>
      <c r="Q655" s="198"/>
      <c r="R655" s="45"/>
      <c r="S655" s="56"/>
      <c r="T655" s="64"/>
    </row>
    <row r="656" spans="1:20" ht="15" customHeight="1" x14ac:dyDescent="0.25">
      <c r="A656" s="3"/>
      <c r="B656" s="194" t="s">
        <v>148</v>
      </c>
      <c r="C656" s="195"/>
      <c r="D656" s="195"/>
      <c r="E656" s="195"/>
      <c r="F656" s="195"/>
      <c r="G656" s="195"/>
      <c r="H656" s="195"/>
      <c r="I656" s="195"/>
      <c r="J656" s="195"/>
      <c r="K656" s="195"/>
      <c r="L656" s="195"/>
      <c r="M656" s="195"/>
      <c r="N656" s="195"/>
      <c r="O656" s="196">
        <f t="shared" si="10"/>
        <v>0</v>
      </c>
      <c r="P656" s="201"/>
      <c r="Q656" s="198"/>
      <c r="R656" s="45"/>
      <c r="S656" s="56"/>
      <c r="T656" s="64"/>
    </row>
    <row r="657" spans="1:20" ht="15" customHeight="1" x14ac:dyDescent="0.25">
      <c r="A657" s="3"/>
      <c r="B657" s="194" t="s">
        <v>148</v>
      </c>
      <c r="C657" s="195"/>
      <c r="D657" s="195"/>
      <c r="E657" s="195"/>
      <c r="F657" s="195"/>
      <c r="G657" s="195"/>
      <c r="H657" s="195"/>
      <c r="I657" s="195"/>
      <c r="J657" s="195"/>
      <c r="K657" s="195"/>
      <c r="L657" s="195"/>
      <c r="M657" s="195"/>
      <c r="N657" s="195"/>
      <c r="O657" s="196">
        <f t="shared" si="10"/>
        <v>0</v>
      </c>
      <c r="P657" s="201"/>
      <c r="Q657" s="198"/>
      <c r="R657" s="45"/>
      <c r="S657" s="56"/>
      <c r="T657" s="64"/>
    </row>
    <row r="658" spans="1:20" ht="15" customHeight="1" x14ac:dyDescent="0.25">
      <c r="A658" s="3"/>
      <c r="B658" s="194" t="s">
        <v>148</v>
      </c>
      <c r="C658" s="195"/>
      <c r="D658" s="195"/>
      <c r="E658" s="195"/>
      <c r="F658" s="195"/>
      <c r="G658" s="195"/>
      <c r="H658" s="195"/>
      <c r="I658" s="195"/>
      <c r="J658" s="195"/>
      <c r="K658" s="195"/>
      <c r="L658" s="195"/>
      <c r="M658" s="195"/>
      <c r="N658" s="195"/>
      <c r="O658" s="196">
        <f t="shared" si="10"/>
        <v>0</v>
      </c>
      <c r="P658" s="201"/>
      <c r="Q658" s="198"/>
      <c r="R658" s="45"/>
      <c r="S658" s="56"/>
      <c r="T658" s="64"/>
    </row>
    <row r="659" spans="1:20" ht="15" customHeight="1" x14ac:dyDescent="0.25">
      <c r="A659" s="3"/>
      <c r="B659" s="194" t="s">
        <v>148</v>
      </c>
      <c r="C659" s="195"/>
      <c r="D659" s="195"/>
      <c r="E659" s="195"/>
      <c r="F659" s="195"/>
      <c r="G659" s="195"/>
      <c r="H659" s="195"/>
      <c r="I659" s="195"/>
      <c r="J659" s="195"/>
      <c r="K659" s="195"/>
      <c r="L659" s="195"/>
      <c r="M659" s="195"/>
      <c r="N659" s="195"/>
      <c r="O659" s="196">
        <f t="shared" si="10"/>
        <v>0</v>
      </c>
      <c r="P659" s="201"/>
      <c r="Q659" s="198"/>
      <c r="R659" s="45"/>
      <c r="S659" s="56"/>
      <c r="T659" s="64"/>
    </row>
    <row r="660" spans="1:20" ht="15" customHeight="1" x14ac:dyDescent="0.25">
      <c r="A660" s="3"/>
      <c r="B660" s="194" t="s">
        <v>148</v>
      </c>
      <c r="C660" s="195"/>
      <c r="D660" s="195"/>
      <c r="E660" s="195"/>
      <c r="F660" s="195"/>
      <c r="G660" s="195"/>
      <c r="H660" s="195"/>
      <c r="I660" s="195"/>
      <c r="J660" s="195"/>
      <c r="K660" s="195"/>
      <c r="L660" s="195"/>
      <c r="M660" s="195"/>
      <c r="N660" s="195"/>
      <c r="O660" s="196">
        <f t="shared" si="10"/>
        <v>0</v>
      </c>
      <c r="P660" s="201"/>
      <c r="Q660" s="198"/>
      <c r="R660" s="45"/>
      <c r="S660" s="56"/>
      <c r="T660" s="64"/>
    </row>
    <row r="661" spans="1:20" ht="15" customHeight="1" x14ac:dyDescent="0.25">
      <c r="A661" s="3"/>
      <c r="B661" s="194" t="s">
        <v>148</v>
      </c>
      <c r="C661" s="195"/>
      <c r="D661" s="195"/>
      <c r="E661" s="195"/>
      <c r="F661" s="195"/>
      <c r="G661" s="195"/>
      <c r="H661" s="195"/>
      <c r="I661" s="195"/>
      <c r="J661" s="195"/>
      <c r="K661" s="195"/>
      <c r="L661" s="195"/>
      <c r="M661" s="195"/>
      <c r="N661" s="195"/>
      <c r="O661" s="196">
        <f t="shared" si="10"/>
        <v>0</v>
      </c>
      <c r="P661" s="201"/>
      <c r="Q661" s="198"/>
      <c r="R661" s="45"/>
      <c r="S661" s="56"/>
      <c r="T661" s="64"/>
    </row>
    <row r="662" spans="1:20" ht="15" customHeight="1" x14ac:dyDescent="0.25">
      <c r="A662" s="3"/>
      <c r="B662" s="194" t="s">
        <v>148</v>
      </c>
      <c r="C662" s="195"/>
      <c r="D662" s="195"/>
      <c r="E662" s="195"/>
      <c r="F662" s="195"/>
      <c r="G662" s="195"/>
      <c r="H662" s="195"/>
      <c r="I662" s="195"/>
      <c r="J662" s="195"/>
      <c r="K662" s="195"/>
      <c r="L662" s="195"/>
      <c r="M662" s="195"/>
      <c r="N662" s="195"/>
      <c r="O662" s="196">
        <f t="shared" si="10"/>
        <v>0</v>
      </c>
      <c r="P662" s="201"/>
      <c r="Q662" s="198"/>
      <c r="R662" s="45"/>
      <c r="S662" s="56"/>
      <c r="T662" s="64"/>
    </row>
    <row r="663" spans="1:20" ht="15" customHeight="1" x14ac:dyDescent="0.25">
      <c r="A663" s="3"/>
      <c r="B663" s="194" t="s">
        <v>148</v>
      </c>
      <c r="C663" s="195"/>
      <c r="D663" s="195"/>
      <c r="E663" s="195"/>
      <c r="F663" s="195"/>
      <c r="G663" s="195"/>
      <c r="H663" s="195"/>
      <c r="I663" s="195"/>
      <c r="J663" s="195"/>
      <c r="K663" s="195"/>
      <c r="L663" s="195"/>
      <c r="M663" s="195"/>
      <c r="N663" s="195"/>
      <c r="O663" s="196">
        <f t="shared" si="10"/>
        <v>0</v>
      </c>
      <c r="P663" s="201"/>
      <c r="Q663" s="198"/>
      <c r="R663" s="45"/>
      <c r="S663" s="56"/>
      <c r="T663" s="64"/>
    </row>
    <row r="664" spans="1:20" ht="15" customHeight="1" x14ac:dyDescent="0.25">
      <c r="A664" s="3"/>
      <c r="B664" s="194" t="s">
        <v>148</v>
      </c>
      <c r="C664" s="199" t="s">
        <v>37</v>
      </c>
      <c r="D664" s="195"/>
      <c r="E664" s="195"/>
      <c r="F664" s="195"/>
      <c r="G664" s="195"/>
      <c r="H664" s="195"/>
      <c r="I664" s="195"/>
      <c r="J664" s="195"/>
      <c r="K664" s="195"/>
      <c r="L664" s="195"/>
      <c r="M664" s="195"/>
      <c r="N664" s="195"/>
      <c r="O664" s="196">
        <f t="shared" si="10"/>
        <v>0</v>
      </c>
      <c r="P664" s="201"/>
      <c r="Q664" s="198"/>
      <c r="R664" s="45"/>
      <c r="S664" s="56"/>
      <c r="T664" s="64"/>
    </row>
    <row r="665" spans="1:20" ht="15" customHeight="1" x14ac:dyDescent="0.25">
      <c r="A665" s="3"/>
      <c r="B665" s="194" t="s">
        <v>148</v>
      </c>
      <c r="C665" s="200"/>
      <c r="D665" s="195"/>
      <c r="E665" s="195"/>
      <c r="F665" s="195"/>
      <c r="G665" s="195"/>
      <c r="H665" s="195"/>
      <c r="I665" s="195"/>
      <c r="J665" s="195"/>
      <c r="K665" s="195"/>
      <c r="L665" s="195"/>
      <c r="M665" s="195"/>
      <c r="N665" s="195"/>
      <c r="O665" s="196">
        <f t="shared" si="10"/>
        <v>0</v>
      </c>
      <c r="P665" s="201"/>
      <c r="Q665" s="198"/>
      <c r="R665" s="45"/>
      <c r="S665" s="56"/>
      <c r="T665" s="64"/>
    </row>
    <row r="666" spans="1:20" ht="15" customHeight="1" x14ac:dyDescent="0.25">
      <c r="A666" s="3"/>
      <c r="B666" s="422" t="s">
        <v>149</v>
      </c>
      <c r="C666" s="422"/>
      <c r="D666" s="422"/>
      <c r="E666" s="422"/>
      <c r="F666" s="422"/>
      <c r="G666" s="422"/>
      <c r="H666" s="422"/>
      <c r="I666" s="422"/>
      <c r="J666" s="422"/>
      <c r="K666" s="422"/>
      <c r="L666" s="422"/>
      <c r="M666" s="422"/>
      <c r="N666" s="422"/>
      <c r="O666" s="422"/>
      <c r="P666" s="188">
        <f>SUM(O668:O682)</f>
        <v>0</v>
      </c>
      <c r="Q666" s="189">
        <f>SUM(Q668:Q682)</f>
        <v>0</v>
      </c>
      <c r="R666" s="45"/>
      <c r="S666" s="56"/>
      <c r="T666" s="64"/>
    </row>
    <row r="667" spans="1:20" ht="15" customHeight="1" x14ac:dyDescent="0.25">
      <c r="A667" s="3"/>
      <c r="B667" s="190" t="s">
        <v>0</v>
      </c>
      <c r="C667" s="191" t="s">
        <v>1</v>
      </c>
      <c r="D667" s="191" t="s">
        <v>2</v>
      </c>
      <c r="E667" s="191" t="s">
        <v>28</v>
      </c>
      <c r="F667" s="191" t="s">
        <v>3</v>
      </c>
      <c r="G667" s="191" t="s">
        <v>4</v>
      </c>
      <c r="H667" s="191" t="s">
        <v>5</v>
      </c>
      <c r="I667" s="191" t="s">
        <v>6</v>
      </c>
      <c r="J667" s="191" t="s">
        <v>7</v>
      </c>
      <c r="K667" s="191" t="s">
        <v>8</v>
      </c>
      <c r="L667" s="191" t="s">
        <v>9</v>
      </c>
      <c r="M667" s="191" t="s">
        <v>10</v>
      </c>
      <c r="N667" s="191" t="s">
        <v>11</v>
      </c>
      <c r="O667" s="191" t="s">
        <v>12</v>
      </c>
      <c r="P667" s="192" t="s">
        <v>22</v>
      </c>
      <c r="Q667" s="193" t="s">
        <v>37</v>
      </c>
      <c r="R667" s="45"/>
      <c r="S667" s="56"/>
      <c r="T667" s="64"/>
    </row>
    <row r="668" spans="1:20" ht="15" customHeight="1" x14ac:dyDescent="0.25">
      <c r="A668" s="3"/>
      <c r="B668" s="194" t="s">
        <v>149</v>
      </c>
      <c r="C668" s="195"/>
      <c r="D668" s="195"/>
      <c r="E668" s="195"/>
      <c r="F668" s="195"/>
      <c r="G668" s="195"/>
      <c r="H668" s="195"/>
      <c r="I668" s="195"/>
      <c r="J668" s="195"/>
      <c r="K668" s="195"/>
      <c r="L668" s="195"/>
      <c r="M668" s="195"/>
      <c r="N668" s="195"/>
      <c r="O668" s="196">
        <f t="shared" si="10"/>
        <v>0</v>
      </c>
      <c r="P668" s="201"/>
      <c r="Q668" s="198"/>
      <c r="R668" s="45"/>
      <c r="S668" s="56"/>
      <c r="T668" s="64"/>
    </row>
    <row r="669" spans="1:20" ht="15" customHeight="1" x14ac:dyDescent="0.25">
      <c r="A669" s="3"/>
      <c r="B669" s="194" t="s">
        <v>149</v>
      </c>
      <c r="C669" s="195"/>
      <c r="D669" s="195"/>
      <c r="E669" s="195"/>
      <c r="F669" s="195"/>
      <c r="G669" s="195"/>
      <c r="H669" s="195"/>
      <c r="I669" s="195"/>
      <c r="J669" s="195"/>
      <c r="K669" s="195"/>
      <c r="L669" s="195"/>
      <c r="M669" s="195"/>
      <c r="N669" s="195"/>
      <c r="O669" s="196">
        <f t="shared" si="10"/>
        <v>0</v>
      </c>
      <c r="P669" s="201"/>
      <c r="Q669" s="198"/>
      <c r="R669" s="45"/>
      <c r="S669" s="56"/>
      <c r="T669" s="64"/>
    </row>
    <row r="670" spans="1:20" ht="15" customHeight="1" x14ac:dyDescent="0.25">
      <c r="A670" s="3"/>
      <c r="B670" s="194" t="s">
        <v>149</v>
      </c>
      <c r="C670" s="195"/>
      <c r="D670" s="195"/>
      <c r="E670" s="195"/>
      <c r="F670" s="195"/>
      <c r="G670" s="195"/>
      <c r="H670" s="195"/>
      <c r="I670" s="195"/>
      <c r="J670" s="195"/>
      <c r="K670" s="195"/>
      <c r="L670" s="195"/>
      <c r="M670" s="195"/>
      <c r="N670" s="195"/>
      <c r="O670" s="196">
        <f t="shared" si="10"/>
        <v>0</v>
      </c>
      <c r="P670" s="201"/>
      <c r="Q670" s="198"/>
      <c r="R670" s="45"/>
      <c r="S670" s="56"/>
      <c r="T670" s="64"/>
    </row>
    <row r="671" spans="1:20" ht="15" customHeight="1" x14ac:dyDescent="0.25">
      <c r="A671" s="3"/>
      <c r="B671" s="194" t="s">
        <v>149</v>
      </c>
      <c r="C671" s="195"/>
      <c r="D671" s="195"/>
      <c r="E671" s="195"/>
      <c r="F671" s="195"/>
      <c r="G671" s="195"/>
      <c r="H671" s="195"/>
      <c r="I671" s="195"/>
      <c r="J671" s="195"/>
      <c r="K671" s="195"/>
      <c r="L671" s="195"/>
      <c r="M671" s="195"/>
      <c r="N671" s="195"/>
      <c r="O671" s="196">
        <f t="shared" si="10"/>
        <v>0</v>
      </c>
      <c r="P671" s="201"/>
      <c r="Q671" s="198"/>
      <c r="R671" s="45"/>
      <c r="S671" s="56"/>
      <c r="T671" s="64"/>
    </row>
    <row r="672" spans="1:20" ht="15" customHeight="1" x14ac:dyDescent="0.25">
      <c r="A672" s="3"/>
      <c r="B672" s="194" t="s">
        <v>149</v>
      </c>
      <c r="C672" s="195"/>
      <c r="D672" s="195"/>
      <c r="E672" s="195"/>
      <c r="F672" s="195"/>
      <c r="G672" s="195"/>
      <c r="H672" s="195"/>
      <c r="I672" s="195"/>
      <c r="J672" s="195"/>
      <c r="K672" s="195"/>
      <c r="L672" s="195"/>
      <c r="M672" s="195"/>
      <c r="N672" s="195"/>
      <c r="O672" s="196">
        <f t="shared" si="10"/>
        <v>0</v>
      </c>
      <c r="P672" s="201"/>
      <c r="Q672" s="198"/>
      <c r="R672" s="45"/>
      <c r="S672" s="56"/>
      <c r="T672" s="64"/>
    </row>
    <row r="673" spans="1:20" ht="15" customHeight="1" x14ac:dyDescent="0.25">
      <c r="A673" s="3"/>
      <c r="B673" s="194" t="s">
        <v>149</v>
      </c>
      <c r="C673" s="195"/>
      <c r="D673" s="195"/>
      <c r="E673" s="195"/>
      <c r="F673" s="195"/>
      <c r="G673" s="195"/>
      <c r="H673" s="195"/>
      <c r="I673" s="195"/>
      <c r="J673" s="195"/>
      <c r="K673" s="195"/>
      <c r="L673" s="195"/>
      <c r="M673" s="195"/>
      <c r="N673" s="195"/>
      <c r="O673" s="196">
        <f t="shared" si="10"/>
        <v>0</v>
      </c>
      <c r="P673" s="201"/>
      <c r="Q673" s="198"/>
      <c r="R673" s="45"/>
      <c r="S673" s="56"/>
      <c r="T673" s="64"/>
    </row>
    <row r="674" spans="1:20" ht="15" customHeight="1" x14ac:dyDescent="0.25">
      <c r="A674" s="3"/>
      <c r="B674" s="194" t="s">
        <v>149</v>
      </c>
      <c r="C674" s="195"/>
      <c r="D674" s="195"/>
      <c r="E674" s="195"/>
      <c r="F674" s="195"/>
      <c r="G674" s="195"/>
      <c r="H674" s="195"/>
      <c r="I674" s="195"/>
      <c r="J674" s="195"/>
      <c r="K674" s="195"/>
      <c r="L674" s="195"/>
      <c r="M674" s="195"/>
      <c r="N674" s="195"/>
      <c r="O674" s="196">
        <f t="shared" si="10"/>
        <v>0</v>
      </c>
      <c r="P674" s="201"/>
      <c r="Q674" s="198"/>
      <c r="R674" s="45"/>
      <c r="S674" s="56"/>
      <c r="T674" s="64"/>
    </row>
    <row r="675" spans="1:20" ht="15" customHeight="1" x14ac:dyDescent="0.25">
      <c r="A675" s="12"/>
      <c r="B675" s="194" t="s">
        <v>149</v>
      </c>
      <c r="C675" s="195"/>
      <c r="D675" s="195"/>
      <c r="E675" s="195"/>
      <c r="F675" s="195"/>
      <c r="G675" s="195"/>
      <c r="H675" s="195"/>
      <c r="I675" s="195"/>
      <c r="J675" s="195"/>
      <c r="K675" s="195"/>
      <c r="L675" s="195"/>
      <c r="M675" s="195"/>
      <c r="N675" s="195"/>
      <c r="O675" s="196">
        <f t="shared" si="10"/>
        <v>0</v>
      </c>
      <c r="P675" s="201"/>
      <c r="Q675" s="198"/>
      <c r="R675" s="45"/>
      <c r="S675" s="56"/>
      <c r="T675" s="64"/>
    </row>
    <row r="676" spans="1:20" ht="15" customHeight="1" x14ac:dyDescent="0.25">
      <c r="B676" s="194" t="s">
        <v>149</v>
      </c>
      <c r="C676" s="195"/>
      <c r="D676" s="195"/>
      <c r="E676" s="195"/>
      <c r="F676" s="195"/>
      <c r="G676" s="195"/>
      <c r="H676" s="195"/>
      <c r="I676" s="195"/>
      <c r="J676" s="195"/>
      <c r="K676" s="195"/>
      <c r="L676" s="195"/>
      <c r="M676" s="195"/>
      <c r="N676" s="195"/>
      <c r="O676" s="196">
        <f t="shared" si="10"/>
        <v>0</v>
      </c>
      <c r="P676" s="201"/>
      <c r="Q676" s="198"/>
      <c r="R676" s="45"/>
      <c r="S676" s="56"/>
      <c r="T676" s="64"/>
    </row>
    <row r="677" spans="1:20" ht="15" customHeight="1" x14ac:dyDescent="0.25">
      <c r="B677" s="194" t="s">
        <v>149</v>
      </c>
      <c r="C677" s="195"/>
      <c r="D677" s="195"/>
      <c r="E677" s="195"/>
      <c r="F677" s="195"/>
      <c r="G677" s="195"/>
      <c r="H677" s="195"/>
      <c r="I677" s="195"/>
      <c r="J677" s="195"/>
      <c r="K677" s="195"/>
      <c r="L677" s="195"/>
      <c r="M677" s="195"/>
      <c r="N677" s="195"/>
      <c r="O677" s="196">
        <f t="shared" si="10"/>
        <v>0</v>
      </c>
      <c r="P677" s="201"/>
      <c r="Q677" s="198"/>
      <c r="R677" s="45"/>
      <c r="S677" s="56"/>
      <c r="T677" s="64"/>
    </row>
    <row r="678" spans="1:20" ht="15" customHeight="1" x14ac:dyDescent="0.25">
      <c r="B678" s="194" t="s">
        <v>149</v>
      </c>
      <c r="C678" s="195"/>
      <c r="D678" s="195"/>
      <c r="E678" s="195"/>
      <c r="F678" s="195"/>
      <c r="G678" s="195"/>
      <c r="H678" s="195"/>
      <c r="I678" s="195"/>
      <c r="J678" s="195"/>
      <c r="K678" s="195"/>
      <c r="L678" s="195"/>
      <c r="M678" s="195"/>
      <c r="N678" s="195"/>
      <c r="O678" s="196">
        <f t="shared" si="10"/>
        <v>0</v>
      </c>
      <c r="P678" s="201"/>
      <c r="Q678" s="198"/>
      <c r="R678" s="45"/>
      <c r="S678" s="56"/>
      <c r="T678" s="64"/>
    </row>
    <row r="679" spans="1:20" ht="15" customHeight="1" x14ac:dyDescent="0.25">
      <c r="B679" s="194" t="s">
        <v>149</v>
      </c>
      <c r="C679" s="195"/>
      <c r="D679" s="195"/>
      <c r="E679" s="195"/>
      <c r="F679" s="195"/>
      <c r="G679" s="195"/>
      <c r="H679" s="195"/>
      <c r="I679" s="195"/>
      <c r="J679" s="195"/>
      <c r="K679" s="195"/>
      <c r="L679" s="195"/>
      <c r="M679" s="195"/>
      <c r="N679" s="195"/>
      <c r="O679" s="196">
        <f t="shared" si="10"/>
        <v>0</v>
      </c>
      <c r="P679" s="201"/>
      <c r="Q679" s="198"/>
      <c r="R679" s="45"/>
      <c r="S679" s="56"/>
      <c r="T679" s="64"/>
    </row>
    <row r="680" spans="1:20" ht="15" customHeight="1" x14ac:dyDescent="0.25">
      <c r="B680" s="194" t="s">
        <v>149</v>
      </c>
      <c r="C680" s="195"/>
      <c r="D680" s="195"/>
      <c r="E680" s="195"/>
      <c r="F680" s="195"/>
      <c r="G680" s="195"/>
      <c r="H680" s="195"/>
      <c r="I680" s="195"/>
      <c r="J680" s="195"/>
      <c r="K680" s="195"/>
      <c r="L680" s="195"/>
      <c r="M680" s="195"/>
      <c r="N680" s="195"/>
      <c r="O680" s="196">
        <f t="shared" si="10"/>
        <v>0</v>
      </c>
      <c r="P680" s="201"/>
      <c r="Q680" s="198"/>
      <c r="R680" s="45"/>
      <c r="S680" s="56"/>
      <c r="T680" s="64"/>
    </row>
    <row r="681" spans="1:20" ht="15" customHeight="1" x14ac:dyDescent="0.25">
      <c r="B681" s="194" t="s">
        <v>149</v>
      </c>
      <c r="C681" s="199" t="s">
        <v>37</v>
      </c>
      <c r="D681" s="195"/>
      <c r="E681" s="195"/>
      <c r="F681" s="195"/>
      <c r="G681" s="195"/>
      <c r="H681" s="195"/>
      <c r="I681" s="195"/>
      <c r="J681" s="195"/>
      <c r="K681" s="195"/>
      <c r="L681" s="195"/>
      <c r="M681" s="195"/>
      <c r="N681" s="195"/>
      <c r="O681" s="196">
        <f t="shared" si="10"/>
        <v>0</v>
      </c>
      <c r="P681" s="201"/>
      <c r="Q681" s="198"/>
      <c r="R681" s="45"/>
      <c r="S681" s="56"/>
      <c r="T681" s="64"/>
    </row>
    <row r="682" spans="1:20" ht="15" customHeight="1" x14ac:dyDescent="0.25">
      <c r="B682" s="194" t="s">
        <v>149</v>
      </c>
      <c r="C682" s="200"/>
      <c r="D682" s="195"/>
      <c r="E682" s="195"/>
      <c r="F682" s="195"/>
      <c r="G682" s="195"/>
      <c r="H682" s="195"/>
      <c r="I682" s="195"/>
      <c r="J682" s="195"/>
      <c r="K682" s="195"/>
      <c r="L682" s="195"/>
      <c r="M682" s="195"/>
      <c r="N682" s="195"/>
      <c r="O682" s="196">
        <f t="shared" si="10"/>
        <v>0</v>
      </c>
      <c r="P682" s="201"/>
      <c r="Q682" s="198"/>
      <c r="R682" s="45"/>
      <c r="S682" s="56"/>
      <c r="T682" s="64"/>
    </row>
    <row r="683" spans="1:20" ht="15" customHeight="1" x14ac:dyDescent="0.25">
      <c r="B683" s="422" t="s">
        <v>150</v>
      </c>
      <c r="C683" s="422"/>
      <c r="D683" s="422"/>
      <c r="E683" s="422"/>
      <c r="F683" s="422"/>
      <c r="G683" s="422"/>
      <c r="H683" s="422"/>
      <c r="I683" s="422"/>
      <c r="J683" s="422"/>
      <c r="K683" s="422"/>
      <c r="L683" s="422"/>
      <c r="M683" s="422"/>
      <c r="N683" s="422"/>
      <c r="O683" s="422"/>
      <c r="P683" s="188">
        <f>SUM(O685:O698)</f>
        <v>0</v>
      </c>
      <c r="Q683" s="189">
        <f>SUM(Q685:Q698)</f>
        <v>0</v>
      </c>
      <c r="R683" s="45"/>
      <c r="S683" s="56"/>
      <c r="T683" s="64"/>
    </row>
    <row r="684" spans="1:20" ht="15" customHeight="1" x14ac:dyDescent="0.25">
      <c r="B684" s="190" t="s">
        <v>0</v>
      </c>
      <c r="C684" s="191" t="s">
        <v>1</v>
      </c>
      <c r="D684" s="191" t="s">
        <v>2</v>
      </c>
      <c r="E684" s="191" t="s">
        <v>28</v>
      </c>
      <c r="F684" s="191" t="s">
        <v>3</v>
      </c>
      <c r="G684" s="191" t="s">
        <v>4</v>
      </c>
      <c r="H684" s="191" t="s">
        <v>5</v>
      </c>
      <c r="I684" s="191" t="s">
        <v>6</v>
      </c>
      <c r="J684" s="191" t="s">
        <v>7</v>
      </c>
      <c r="K684" s="191" t="s">
        <v>8</v>
      </c>
      <c r="L684" s="191" t="s">
        <v>9</v>
      </c>
      <c r="M684" s="191" t="s">
        <v>10</v>
      </c>
      <c r="N684" s="191" t="s">
        <v>11</v>
      </c>
      <c r="O684" s="191" t="s">
        <v>12</v>
      </c>
      <c r="P684" s="192" t="s">
        <v>22</v>
      </c>
      <c r="Q684" s="193" t="s">
        <v>37</v>
      </c>
      <c r="R684" s="45"/>
      <c r="S684" s="56"/>
      <c r="T684" s="64"/>
    </row>
    <row r="685" spans="1:20" ht="15" customHeight="1" x14ac:dyDescent="0.25">
      <c r="B685" s="194" t="s">
        <v>150</v>
      </c>
      <c r="C685" s="195"/>
      <c r="D685" s="195"/>
      <c r="E685" s="195"/>
      <c r="F685" s="195"/>
      <c r="G685" s="195"/>
      <c r="H685" s="195"/>
      <c r="I685" s="195"/>
      <c r="J685" s="195"/>
      <c r="K685" s="195"/>
      <c r="L685" s="195"/>
      <c r="M685" s="195"/>
      <c r="N685" s="195"/>
      <c r="O685" s="196">
        <f t="shared" si="10"/>
        <v>0</v>
      </c>
      <c r="P685" s="201"/>
      <c r="Q685" s="198"/>
      <c r="R685" s="45"/>
      <c r="S685" s="56"/>
      <c r="T685" s="64"/>
    </row>
    <row r="686" spans="1:20" ht="15" customHeight="1" x14ac:dyDescent="0.25">
      <c r="B686" s="194" t="s">
        <v>150</v>
      </c>
      <c r="C686" s="195"/>
      <c r="D686" s="195"/>
      <c r="E686" s="195"/>
      <c r="F686" s="195"/>
      <c r="G686" s="195"/>
      <c r="H686" s="195"/>
      <c r="I686" s="195"/>
      <c r="J686" s="195"/>
      <c r="K686" s="195"/>
      <c r="L686" s="195"/>
      <c r="M686" s="195"/>
      <c r="N686" s="195"/>
      <c r="O686" s="196">
        <f t="shared" si="10"/>
        <v>0</v>
      </c>
      <c r="P686" s="201"/>
      <c r="Q686" s="198"/>
      <c r="R686" s="45"/>
      <c r="S686" s="56"/>
      <c r="T686" s="64"/>
    </row>
    <row r="687" spans="1:20" ht="15" customHeight="1" x14ac:dyDescent="0.25">
      <c r="B687" s="194" t="s">
        <v>150</v>
      </c>
      <c r="C687" s="195"/>
      <c r="D687" s="195"/>
      <c r="E687" s="195"/>
      <c r="F687" s="195"/>
      <c r="G687" s="195"/>
      <c r="H687" s="195"/>
      <c r="I687" s="195"/>
      <c r="J687" s="195"/>
      <c r="K687" s="195"/>
      <c r="L687" s="195"/>
      <c r="M687" s="195"/>
      <c r="N687" s="195"/>
      <c r="O687" s="196">
        <f t="shared" si="10"/>
        <v>0</v>
      </c>
      <c r="P687" s="201"/>
      <c r="Q687" s="198"/>
      <c r="R687" s="45"/>
      <c r="S687" s="56"/>
      <c r="T687" s="64"/>
    </row>
    <row r="688" spans="1:20" ht="15" customHeight="1" x14ac:dyDescent="0.25">
      <c r="B688" s="194" t="s">
        <v>150</v>
      </c>
      <c r="C688" s="195"/>
      <c r="D688" s="195"/>
      <c r="E688" s="195"/>
      <c r="F688" s="195"/>
      <c r="G688" s="195"/>
      <c r="H688" s="195"/>
      <c r="I688" s="195"/>
      <c r="J688" s="195"/>
      <c r="K688" s="195"/>
      <c r="L688" s="195"/>
      <c r="M688" s="195"/>
      <c r="N688" s="195"/>
      <c r="O688" s="196">
        <f t="shared" si="10"/>
        <v>0</v>
      </c>
      <c r="P688" s="201"/>
      <c r="Q688" s="198"/>
      <c r="R688" s="45"/>
      <c r="S688" s="56"/>
      <c r="T688" s="64"/>
    </row>
    <row r="689" spans="2:20" ht="15" customHeight="1" x14ac:dyDescent="0.25">
      <c r="B689" s="194" t="s">
        <v>150</v>
      </c>
      <c r="C689" s="195"/>
      <c r="D689" s="195"/>
      <c r="E689" s="195"/>
      <c r="F689" s="195"/>
      <c r="G689" s="195"/>
      <c r="H689" s="195"/>
      <c r="I689" s="195"/>
      <c r="J689" s="195"/>
      <c r="K689" s="195"/>
      <c r="L689" s="195"/>
      <c r="M689" s="195"/>
      <c r="N689" s="195"/>
      <c r="O689" s="196">
        <f t="shared" si="10"/>
        <v>0</v>
      </c>
      <c r="P689" s="201"/>
      <c r="Q689" s="198"/>
      <c r="R689" s="45"/>
      <c r="S689" s="56"/>
      <c r="T689" s="64"/>
    </row>
    <row r="690" spans="2:20" ht="15" customHeight="1" x14ac:dyDescent="0.25">
      <c r="B690" s="194" t="s">
        <v>150</v>
      </c>
      <c r="C690" s="195"/>
      <c r="D690" s="195"/>
      <c r="E690" s="195"/>
      <c r="F690" s="195"/>
      <c r="G690" s="195"/>
      <c r="H690" s="195"/>
      <c r="I690" s="195"/>
      <c r="J690" s="195"/>
      <c r="K690" s="195"/>
      <c r="L690" s="195"/>
      <c r="M690" s="195"/>
      <c r="N690" s="195"/>
      <c r="O690" s="196">
        <f t="shared" si="10"/>
        <v>0</v>
      </c>
      <c r="P690" s="201"/>
      <c r="Q690" s="198"/>
      <c r="R690" s="45"/>
      <c r="S690" s="56"/>
      <c r="T690" s="64"/>
    </row>
    <row r="691" spans="2:20" ht="15" customHeight="1" x14ac:dyDescent="0.25">
      <c r="B691" s="194" t="s">
        <v>150</v>
      </c>
      <c r="C691" s="195"/>
      <c r="D691" s="195"/>
      <c r="E691" s="195"/>
      <c r="F691" s="195"/>
      <c r="G691" s="195"/>
      <c r="H691" s="195"/>
      <c r="I691" s="195"/>
      <c r="J691" s="195"/>
      <c r="K691" s="195"/>
      <c r="L691" s="195"/>
      <c r="M691" s="195"/>
      <c r="N691" s="195"/>
      <c r="O691" s="196">
        <f t="shared" si="10"/>
        <v>0</v>
      </c>
      <c r="P691" s="201"/>
      <c r="Q691" s="198"/>
      <c r="R691" s="45"/>
      <c r="S691" s="56"/>
      <c r="T691" s="64"/>
    </row>
    <row r="692" spans="2:20" ht="15" customHeight="1" x14ac:dyDescent="0.25">
      <c r="B692" s="194" t="s">
        <v>150</v>
      </c>
      <c r="C692" s="195"/>
      <c r="D692" s="195"/>
      <c r="E692" s="195"/>
      <c r="F692" s="195"/>
      <c r="G692" s="195"/>
      <c r="H692" s="195"/>
      <c r="I692" s="195"/>
      <c r="J692" s="195"/>
      <c r="K692" s="195"/>
      <c r="L692" s="195"/>
      <c r="M692" s="195"/>
      <c r="N692" s="195"/>
      <c r="O692" s="196">
        <f t="shared" si="10"/>
        <v>0</v>
      </c>
      <c r="P692" s="201"/>
      <c r="Q692" s="198"/>
      <c r="R692" s="45"/>
      <c r="S692" s="56"/>
      <c r="T692" s="64"/>
    </row>
    <row r="693" spans="2:20" ht="15" customHeight="1" x14ac:dyDescent="0.25">
      <c r="B693" s="194" t="s">
        <v>150</v>
      </c>
      <c r="C693" s="195"/>
      <c r="D693" s="195"/>
      <c r="E693" s="195"/>
      <c r="F693" s="195"/>
      <c r="G693" s="195"/>
      <c r="H693" s="195"/>
      <c r="I693" s="195"/>
      <c r="J693" s="195"/>
      <c r="K693" s="195"/>
      <c r="L693" s="195"/>
      <c r="M693" s="195"/>
      <c r="N693" s="195"/>
      <c r="O693" s="196">
        <f t="shared" si="10"/>
        <v>0</v>
      </c>
      <c r="P693" s="201"/>
      <c r="Q693" s="198"/>
      <c r="R693" s="45"/>
      <c r="S693" s="56"/>
      <c r="T693" s="64"/>
    </row>
    <row r="694" spans="2:20" ht="15" customHeight="1" x14ac:dyDescent="0.25">
      <c r="B694" s="194" t="s">
        <v>150</v>
      </c>
      <c r="C694" s="195"/>
      <c r="D694" s="195"/>
      <c r="E694" s="195"/>
      <c r="F694" s="195"/>
      <c r="G694" s="195"/>
      <c r="H694" s="195"/>
      <c r="I694" s="195"/>
      <c r="J694" s="195"/>
      <c r="K694" s="195"/>
      <c r="L694" s="195"/>
      <c r="M694" s="195"/>
      <c r="N694" s="195"/>
      <c r="O694" s="196">
        <f t="shared" si="10"/>
        <v>0</v>
      </c>
      <c r="P694" s="201"/>
      <c r="Q694" s="198"/>
      <c r="R694" s="45"/>
      <c r="S694" s="56"/>
      <c r="T694" s="64"/>
    </row>
    <row r="695" spans="2:20" ht="15" customHeight="1" x14ac:dyDescent="0.25">
      <c r="B695" s="194" t="s">
        <v>150</v>
      </c>
      <c r="C695" s="195"/>
      <c r="D695" s="195"/>
      <c r="E695" s="195"/>
      <c r="F695" s="195"/>
      <c r="G695" s="195"/>
      <c r="H695" s="195"/>
      <c r="I695" s="195"/>
      <c r="J695" s="195"/>
      <c r="K695" s="195"/>
      <c r="L695" s="195"/>
      <c r="M695" s="195"/>
      <c r="N695" s="195"/>
      <c r="O695" s="196">
        <f t="shared" si="10"/>
        <v>0</v>
      </c>
      <c r="P695" s="201"/>
      <c r="Q695" s="198"/>
      <c r="R695" s="45"/>
      <c r="S695" s="56"/>
      <c r="T695" s="64"/>
    </row>
    <row r="696" spans="2:20" ht="15" customHeight="1" x14ac:dyDescent="0.25">
      <c r="B696" s="194" t="s">
        <v>150</v>
      </c>
      <c r="C696" s="195"/>
      <c r="D696" s="195"/>
      <c r="E696" s="195"/>
      <c r="F696" s="195"/>
      <c r="G696" s="195"/>
      <c r="H696" s="195"/>
      <c r="I696" s="195"/>
      <c r="J696" s="195"/>
      <c r="K696" s="195"/>
      <c r="L696" s="195"/>
      <c r="M696" s="195"/>
      <c r="N696" s="195"/>
      <c r="O696" s="196">
        <f t="shared" si="10"/>
        <v>0</v>
      </c>
      <c r="P696" s="201"/>
      <c r="Q696" s="198"/>
      <c r="R696" s="45"/>
      <c r="S696" s="56"/>
      <c r="T696" s="64"/>
    </row>
    <row r="697" spans="2:20" ht="15" customHeight="1" x14ac:dyDescent="0.25">
      <c r="B697" s="194" t="s">
        <v>150</v>
      </c>
      <c r="C697" s="199" t="s">
        <v>37</v>
      </c>
      <c r="D697" s="195"/>
      <c r="E697" s="195"/>
      <c r="F697" s="195"/>
      <c r="G697" s="195"/>
      <c r="H697" s="195"/>
      <c r="I697" s="195"/>
      <c r="J697" s="195"/>
      <c r="K697" s="195"/>
      <c r="L697" s="195"/>
      <c r="M697" s="195"/>
      <c r="N697" s="195"/>
      <c r="O697" s="196">
        <f t="shared" si="10"/>
        <v>0</v>
      </c>
      <c r="P697" s="201"/>
      <c r="Q697" s="198"/>
      <c r="R697" s="45"/>
      <c r="S697" s="56"/>
      <c r="T697" s="64"/>
    </row>
    <row r="698" spans="2:20" ht="15" customHeight="1" x14ac:dyDescent="0.25">
      <c r="B698" s="194" t="s">
        <v>150</v>
      </c>
      <c r="C698" s="200"/>
      <c r="D698" s="195"/>
      <c r="E698" s="195"/>
      <c r="F698" s="195"/>
      <c r="G698" s="195"/>
      <c r="H698" s="195"/>
      <c r="I698" s="195"/>
      <c r="J698" s="195"/>
      <c r="K698" s="195"/>
      <c r="L698" s="195"/>
      <c r="M698" s="195"/>
      <c r="N698" s="195"/>
      <c r="O698" s="196">
        <f t="shared" si="10"/>
        <v>0</v>
      </c>
      <c r="P698" s="201"/>
      <c r="Q698" s="198"/>
      <c r="R698" s="45"/>
      <c r="S698" s="56"/>
      <c r="T698" s="64"/>
    </row>
    <row r="699" spans="2:20" ht="15" customHeight="1" x14ac:dyDescent="0.25">
      <c r="B699" s="422" t="s">
        <v>151</v>
      </c>
      <c r="C699" s="422"/>
      <c r="D699" s="422"/>
      <c r="E699" s="422"/>
      <c r="F699" s="422"/>
      <c r="G699" s="422"/>
      <c r="H699" s="422"/>
      <c r="I699" s="422"/>
      <c r="J699" s="422"/>
      <c r="K699" s="422"/>
      <c r="L699" s="422"/>
      <c r="M699" s="422"/>
      <c r="N699" s="422"/>
      <c r="O699" s="422"/>
      <c r="P699" s="188">
        <f>SUM(O701:O709)</f>
        <v>0</v>
      </c>
      <c r="Q699" s="189">
        <f>SUM(Q701:Q709)</f>
        <v>0</v>
      </c>
      <c r="R699" s="45"/>
      <c r="S699" s="56"/>
      <c r="T699" s="64"/>
    </row>
    <row r="700" spans="2:20" ht="15" customHeight="1" x14ac:dyDescent="0.25">
      <c r="B700" s="190" t="s">
        <v>0</v>
      </c>
      <c r="C700" s="191" t="s">
        <v>1</v>
      </c>
      <c r="D700" s="191" t="s">
        <v>2</v>
      </c>
      <c r="E700" s="191" t="s">
        <v>28</v>
      </c>
      <c r="F700" s="191" t="s">
        <v>3</v>
      </c>
      <c r="G700" s="191" t="s">
        <v>4</v>
      </c>
      <c r="H700" s="191" t="s">
        <v>5</v>
      </c>
      <c r="I700" s="191" t="s">
        <v>6</v>
      </c>
      <c r="J700" s="191" t="s">
        <v>7</v>
      </c>
      <c r="K700" s="191" t="s">
        <v>8</v>
      </c>
      <c r="L700" s="191" t="s">
        <v>9</v>
      </c>
      <c r="M700" s="191" t="s">
        <v>10</v>
      </c>
      <c r="N700" s="191" t="s">
        <v>11</v>
      </c>
      <c r="O700" s="191" t="s">
        <v>12</v>
      </c>
      <c r="P700" s="192" t="s">
        <v>22</v>
      </c>
      <c r="Q700" s="193" t="s">
        <v>37</v>
      </c>
      <c r="R700" s="45"/>
      <c r="S700" s="56"/>
      <c r="T700" s="64"/>
    </row>
    <row r="701" spans="2:20" ht="15" customHeight="1" x14ac:dyDescent="0.25">
      <c r="B701" s="194" t="s">
        <v>151</v>
      </c>
      <c r="C701" s="195"/>
      <c r="D701" s="195"/>
      <c r="E701" s="195"/>
      <c r="F701" s="195"/>
      <c r="G701" s="195"/>
      <c r="H701" s="195"/>
      <c r="I701" s="195"/>
      <c r="J701" s="195"/>
      <c r="K701" s="195"/>
      <c r="L701" s="195"/>
      <c r="M701" s="195"/>
      <c r="N701" s="195"/>
      <c r="O701" s="196">
        <f t="shared" si="10"/>
        <v>0</v>
      </c>
      <c r="P701" s="201"/>
      <c r="Q701" s="198"/>
      <c r="R701" s="45"/>
      <c r="S701" s="56"/>
      <c r="T701" s="64"/>
    </row>
    <row r="702" spans="2:20" ht="15" customHeight="1" x14ac:dyDescent="0.25">
      <c r="B702" s="194" t="s">
        <v>151</v>
      </c>
      <c r="C702" s="195"/>
      <c r="D702" s="195"/>
      <c r="E702" s="195"/>
      <c r="F702" s="195"/>
      <c r="G702" s="195"/>
      <c r="H702" s="195"/>
      <c r="I702" s="195"/>
      <c r="J702" s="195"/>
      <c r="K702" s="195"/>
      <c r="L702" s="195"/>
      <c r="M702" s="195"/>
      <c r="N702" s="195"/>
      <c r="O702" s="196">
        <f t="shared" si="10"/>
        <v>0</v>
      </c>
      <c r="P702" s="201"/>
      <c r="Q702" s="198"/>
      <c r="R702" s="45"/>
      <c r="S702" s="56"/>
      <c r="T702" s="64"/>
    </row>
    <row r="703" spans="2:20" ht="15" customHeight="1" x14ac:dyDescent="0.25">
      <c r="B703" s="194" t="s">
        <v>151</v>
      </c>
      <c r="C703" s="195"/>
      <c r="D703" s="195"/>
      <c r="E703" s="195"/>
      <c r="F703" s="195"/>
      <c r="G703" s="195"/>
      <c r="H703" s="195"/>
      <c r="I703" s="195"/>
      <c r="J703" s="195"/>
      <c r="K703" s="195"/>
      <c r="L703" s="195"/>
      <c r="M703" s="195"/>
      <c r="N703" s="195"/>
      <c r="O703" s="196">
        <f t="shared" si="10"/>
        <v>0</v>
      </c>
      <c r="P703" s="201"/>
      <c r="Q703" s="198"/>
      <c r="R703" s="45"/>
      <c r="S703" s="56"/>
      <c r="T703" s="64"/>
    </row>
    <row r="704" spans="2:20" ht="15" customHeight="1" x14ac:dyDescent="0.25">
      <c r="B704" s="194" t="s">
        <v>151</v>
      </c>
      <c r="C704" s="195"/>
      <c r="D704" s="195"/>
      <c r="E704" s="195"/>
      <c r="F704" s="195"/>
      <c r="G704" s="195"/>
      <c r="H704" s="195"/>
      <c r="I704" s="195"/>
      <c r="J704" s="195"/>
      <c r="K704" s="195"/>
      <c r="L704" s="195"/>
      <c r="M704" s="195"/>
      <c r="N704" s="195"/>
      <c r="O704" s="196">
        <f t="shared" si="10"/>
        <v>0</v>
      </c>
      <c r="P704" s="201"/>
      <c r="Q704" s="198"/>
      <c r="R704" s="45"/>
      <c r="S704" s="56"/>
      <c r="T704" s="64"/>
    </row>
    <row r="705" spans="2:20" ht="15" customHeight="1" x14ac:dyDescent="0.25">
      <c r="B705" s="194" t="s">
        <v>151</v>
      </c>
      <c r="C705" s="195"/>
      <c r="D705" s="195"/>
      <c r="E705" s="195"/>
      <c r="F705" s="195"/>
      <c r="G705" s="195"/>
      <c r="H705" s="195"/>
      <c r="I705" s="195"/>
      <c r="J705" s="195"/>
      <c r="K705" s="195"/>
      <c r="L705" s="195"/>
      <c r="M705" s="195"/>
      <c r="N705" s="195"/>
      <c r="O705" s="196">
        <f t="shared" si="10"/>
        <v>0</v>
      </c>
      <c r="P705" s="201"/>
      <c r="Q705" s="198"/>
      <c r="R705" s="45"/>
      <c r="S705" s="56"/>
      <c r="T705" s="64"/>
    </row>
    <row r="706" spans="2:20" ht="15" customHeight="1" x14ac:dyDescent="0.25">
      <c r="B706" s="194" t="s">
        <v>151</v>
      </c>
      <c r="C706" s="195"/>
      <c r="D706" s="195"/>
      <c r="E706" s="195"/>
      <c r="F706" s="195"/>
      <c r="G706" s="195"/>
      <c r="H706" s="195"/>
      <c r="I706" s="195"/>
      <c r="J706" s="195"/>
      <c r="K706" s="195"/>
      <c r="L706" s="195"/>
      <c r="M706" s="195"/>
      <c r="N706" s="195"/>
      <c r="O706" s="196">
        <f t="shared" si="10"/>
        <v>0</v>
      </c>
      <c r="P706" s="201"/>
      <c r="Q706" s="198"/>
      <c r="R706" s="45"/>
      <c r="S706" s="56"/>
      <c r="T706" s="64"/>
    </row>
    <row r="707" spans="2:20" ht="15" customHeight="1" x14ac:dyDescent="0.25">
      <c r="B707" s="194" t="s">
        <v>151</v>
      </c>
      <c r="C707" s="195"/>
      <c r="D707" s="195"/>
      <c r="E707" s="195"/>
      <c r="F707" s="195"/>
      <c r="G707" s="195"/>
      <c r="H707" s="195"/>
      <c r="I707" s="195"/>
      <c r="J707" s="195"/>
      <c r="K707" s="195"/>
      <c r="L707" s="195"/>
      <c r="M707" s="195"/>
      <c r="N707" s="195"/>
      <c r="O707" s="196">
        <f t="shared" si="10"/>
        <v>0</v>
      </c>
      <c r="P707" s="201"/>
      <c r="Q707" s="198"/>
      <c r="R707" s="45"/>
      <c r="S707" s="56"/>
      <c r="T707" s="64"/>
    </row>
    <row r="708" spans="2:20" ht="15" customHeight="1" x14ac:dyDescent="0.25">
      <c r="B708" s="194" t="s">
        <v>151</v>
      </c>
      <c r="C708" s="199" t="s">
        <v>37</v>
      </c>
      <c r="D708" s="195"/>
      <c r="E708" s="195"/>
      <c r="F708" s="195"/>
      <c r="G708" s="195"/>
      <c r="H708" s="195"/>
      <c r="I708" s="195"/>
      <c r="J708" s="195"/>
      <c r="K708" s="195"/>
      <c r="L708" s="195"/>
      <c r="M708" s="195"/>
      <c r="N708" s="195"/>
      <c r="O708" s="196">
        <f t="shared" si="10"/>
        <v>0</v>
      </c>
      <c r="P708" s="201"/>
      <c r="Q708" s="198"/>
      <c r="R708" s="45"/>
      <c r="S708" s="56"/>
      <c r="T708" s="64"/>
    </row>
    <row r="709" spans="2:20" ht="15" customHeight="1" x14ac:dyDescent="0.25">
      <c r="B709" s="194" t="s">
        <v>151</v>
      </c>
      <c r="C709" s="200"/>
      <c r="D709" s="195"/>
      <c r="E709" s="195"/>
      <c r="F709" s="195"/>
      <c r="G709" s="195"/>
      <c r="H709" s="195"/>
      <c r="I709" s="195"/>
      <c r="J709" s="195"/>
      <c r="K709" s="195"/>
      <c r="L709" s="195"/>
      <c r="M709" s="195"/>
      <c r="N709" s="195"/>
      <c r="O709" s="196">
        <f t="shared" si="10"/>
        <v>0</v>
      </c>
      <c r="P709" s="201"/>
      <c r="Q709" s="198"/>
      <c r="R709" s="45"/>
      <c r="S709" s="56"/>
      <c r="T709" s="64"/>
    </row>
    <row r="710" spans="2:20" ht="15" customHeight="1" x14ac:dyDescent="0.25">
      <c r="B710" s="422" t="s">
        <v>152</v>
      </c>
      <c r="C710" s="422"/>
      <c r="D710" s="422"/>
      <c r="E710" s="422"/>
      <c r="F710" s="422"/>
      <c r="G710" s="422"/>
      <c r="H710" s="422"/>
      <c r="I710" s="422"/>
      <c r="J710" s="422"/>
      <c r="K710" s="422"/>
      <c r="L710" s="422"/>
      <c r="M710" s="422"/>
      <c r="N710" s="422"/>
      <c r="O710" s="422"/>
      <c r="P710" s="188">
        <f>SUM(O712:O720)</f>
        <v>0</v>
      </c>
      <c r="Q710" s="189">
        <f>SUM(Q712:Q720)</f>
        <v>0</v>
      </c>
      <c r="R710" s="45"/>
      <c r="S710" s="56"/>
      <c r="T710" s="64"/>
    </row>
    <row r="711" spans="2:20" ht="15" customHeight="1" x14ac:dyDescent="0.25">
      <c r="B711" s="190" t="s">
        <v>0</v>
      </c>
      <c r="C711" s="191" t="s">
        <v>1</v>
      </c>
      <c r="D711" s="191" t="s">
        <v>2</v>
      </c>
      <c r="E711" s="191" t="s">
        <v>28</v>
      </c>
      <c r="F711" s="191" t="s">
        <v>3</v>
      </c>
      <c r="G711" s="191" t="s">
        <v>4</v>
      </c>
      <c r="H711" s="191" t="s">
        <v>5</v>
      </c>
      <c r="I711" s="191" t="s">
        <v>6</v>
      </c>
      <c r="J711" s="191" t="s">
        <v>7</v>
      </c>
      <c r="K711" s="191" t="s">
        <v>8</v>
      </c>
      <c r="L711" s="191" t="s">
        <v>9</v>
      </c>
      <c r="M711" s="191" t="s">
        <v>10</v>
      </c>
      <c r="N711" s="191" t="s">
        <v>11</v>
      </c>
      <c r="O711" s="191" t="s">
        <v>12</v>
      </c>
      <c r="P711" s="192" t="s">
        <v>22</v>
      </c>
      <c r="Q711" s="193" t="s">
        <v>37</v>
      </c>
      <c r="R711" s="45"/>
      <c r="S711" s="56"/>
      <c r="T711" s="64"/>
    </row>
    <row r="712" spans="2:20" ht="15" customHeight="1" x14ac:dyDescent="0.25">
      <c r="B712" s="194" t="s">
        <v>152</v>
      </c>
      <c r="C712" s="195"/>
      <c r="D712" s="195"/>
      <c r="E712" s="195"/>
      <c r="F712" s="195"/>
      <c r="G712" s="195"/>
      <c r="H712" s="195"/>
      <c r="I712" s="195"/>
      <c r="J712" s="195"/>
      <c r="K712" s="195"/>
      <c r="L712" s="195"/>
      <c r="M712" s="195"/>
      <c r="N712" s="195">
        <v>0</v>
      </c>
      <c r="O712" s="196">
        <f t="shared" si="10"/>
        <v>0</v>
      </c>
      <c r="P712" s="197"/>
      <c r="Q712" s="198"/>
      <c r="R712" s="45"/>
      <c r="S712" s="56"/>
      <c r="T712" s="64"/>
    </row>
    <row r="713" spans="2:20" ht="15" customHeight="1" x14ac:dyDescent="0.25">
      <c r="B713" s="194" t="s">
        <v>152</v>
      </c>
      <c r="C713" s="195"/>
      <c r="D713" s="195"/>
      <c r="E713" s="195"/>
      <c r="F713" s="195"/>
      <c r="G713" s="195"/>
      <c r="H713" s="195"/>
      <c r="I713" s="195"/>
      <c r="J713" s="195"/>
      <c r="K713" s="195"/>
      <c r="L713" s="195"/>
      <c r="M713" s="195"/>
      <c r="N713" s="195"/>
      <c r="O713" s="196">
        <f t="shared" si="10"/>
        <v>0</v>
      </c>
      <c r="P713" s="197"/>
      <c r="Q713" s="198"/>
      <c r="R713" s="45"/>
      <c r="S713" s="56"/>
      <c r="T713" s="64"/>
    </row>
    <row r="714" spans="2:20" ht="15" customHeight="1" x14ac:dyDescent="0.25">
      <c r="B714" s="194" t="s">
        <v>152</v>
      </c>
      <c r="C714" s="195"/>
      <c r="D714" s="195"/>
      <c r="E714" s="195"/>
      <c r="F714" s="195"/>
      <c r="G714" s="195"/>
      <c r="H714" s="195"/>
      <c r="I714" s="195"/>
      <c r="J714" s="195"/>
      <c r="K714" s="195"/>
      <c r="L714" s="195"/>
      <c r="M714" s="195"/>
      <c r="N714" s="195"/>
      <c r="O714" s="196">
        <f t="shared" si="10"/>
        <v>0</v>
      </c>
      <c r="P714" s="197"/>
      <c r="Q714" s="198"/>
      <c r="R714" s="45"/>
      <c r="S714" s="56"/>
      <c r="T714" s="64"/>
    </row>
    <row r="715" spans="2:20" ht="15" customHeight="1" x14ac:dyDescent="0.25">
      <c r="B715" s="194" t="s">
        <v>152</v>
      </c>
      <c r="C715" s="195"/>
      <c r="D715" s="195"/>
      <c r="E715" s="195"/>
      <c r="F715" s="195"/>
      <c r="G715" s="195"/>
      <c r="H715" s="195"/>
      <c r="I715" s="195"/>
      <c r="J715" s="195"/>
      <c r="K715" s="195"/>
      <c r="L715" s="195"/>
      <c r="M715" s="195"/>
      <c r="N715" s="195"/>
      <c r="O715" s="196">
        <f t="shared" si="10"/>
        <v>0</v>
      </c>
      <c r="P715" s="197"/>
      <c r="Q715" s="198"/>
      <c r="R715" s="45"/>
      <c r="S715" s="56"/>
      <c r="T715" s="64"/>
    </row>
    <row r="716" spans="2:20" ht="25.5" customHeight="1" x14ac:dyDescent="0.25">
      <c r="B716" s="194" t="s">
        <v>152</v>
      </c>
      <c r="C716" s="204"/>
      <c r="D716" s="195"/>
      <c r="E716" s="195"/>
      <c r="F716" s="195"/>
      <c r="G716" s="195"/>
      <c r="H716" s="195"/>
      <c r="I716" s="195"/>
      <c r="J716" s="195"/>
      <c r="K716" s="195"/>
      <c r="L716" s="195"/>
      <c r="M716" s="195"/>
      <c r="N716" s="195"/>
      <c r="O716" s="196">
        <f t="shared" si="10"/>
        <v>0</v>
      </c>
      <c r="P716" s="197"/>
      <c r="Q716" s="198"/>
      <c r="R716" s="45"/>
      <c r="S716" s="56"/>
      <c r="T716" s="64"/>
    </row>
    <row r="717" spans="2:20" ht="15" customHeight="1" x14ac:dyDescent="0.25">
      <c r="B717" s="194" t="s">
        <v>152</v>
      </c>
      <c r="C717" s="204"/>
      <c r="D717" s="195"/>
      <c r="E717" s="195"/>
      <c r="F717" s="195"/>
      <c r="G717" s="195"/>
      <c r="H717" s="195"/>
      <c r="I717" s="195"/>
      <c r="J717" s="195"/>
      <c r="K717" s="195"/>
      <c r="L717" s="195"/>
      <c r="M717" s="195"/>
      <c r="N717" s="195"/>
      <c r="O717" s="196">
        <f t="shared" si="10"/>
        <v>0</v>
      </c>
      <c r="P717" s="197"/>
      <c r="Q717" s="198"/>
      <c r="R717" s="45"/>
      <c r="S717" s="56"/>
      <c r="T717" s="64"/>
    </row>
    <row r="718" spans="2:20" ht="15" customHeight="1" x14ac:dyDescent="0.25">
      <c r="B718" s="194" t="s">
        <v>152</v>
      </c>
      <c r="C718" s="195"/>
      <c r="D718" s="195"/>
      <c r="E718" s="195"/>
      <c r="F718" s="195"/>
      <c r="G718" s="195"/>
      <c r="H718" s="195"/>
      <c r="I718" s="195"/>
      <c r="J718" s="195"/>
      <c r="K718" s="195"/>
      <c r="L718" s="195"/>
      <c r="M718" s="195"/>
      <c r="N718" s="195"/>
      <c r="O718" s="196">
        <f t="shared" si="10"/>
        <v>0</v>
      </c>
      <c r="P718" s="197"/>
      <c r="Q718" s="198"/>
      <c r="R718" s="45"/>
      <c r="S718" s="56"/>
      <c r="T718" s="64"/>
    </row>
    <row r="719" spans="2:20" x14ac:dyDescent="0.25">
      <c r="B719" s="194" t="s">
        <v>152</v>
      </c>
      <c r="C719" s="199" t="s">
        <v>37</v>
      </c>
      <c r="D719" s="195"/>
      <c r="E719" s="195"/>
      <c r="F719" s="195"/>
      <c r="G719" s="195"/>
      <c r="H719" s="195"/>
      <c r="I719" s="195"/>
      <c r="J719" s="195"/>
      <c r="K719" s="195"/>
      <c r="L719" s="195"/>
      <c r="M719" s="195"/>
      <c r="N719" s="195"/>
      <c r="O719" s="196">
        <f t="shared" si="10"/>
        <v>0</v>
      </c>
      <c r="P719" s="197"/>
      <c r="Q719" s="198"/>
      <c r="R719" s="45"/>
      <c r="S719" s="56"/>
      <c r="T719" s="64"/>
    </row>
    <row r="720" spans="2:20" x14ac:dyDescent="0.25">
      <c r="B720" s="194" t="s">
        <v>152</v>
      </c>
      <c r="C720" s="200"/>
      <c r="D720" s="195"/>
      <c r="E720" s="195"/>
      <c r="F720" s="195"/>
      <c r="G720" s="195"/>
      <c r="H720" s="195"/>
      <c r="I720" s="195"/>
      <c r="J720" s="195"/>
      <c r="K720" s="195"/>
      <c r="L720" s="195"/>
      <c r="M720" s="195"/>
      <c r="N720" s="195"/>
      <c r="O720" s="196">
        <f t="shared" si="10"/>
        <v>0</v>
      </c>
      <c r="P720" s="197"/>
      <c r="Q720" s="198"/>
      <c r="R720" s="45"/>
      <c r="S720" s="56"/>
      <c r="T720" s="64"/>
    </row>
    <row r="721" spans="2:20" x14ac:dyDescent="0.25">
      <c r="B721" s="422" t="s">
        <v>153</v>
      </c>
      <c r="C721" s="422"/>
      <c r="D721" s="422"/>
      <c r="E721" s="422"/>
      <c r="F721" s="422"/>
      <c r="G721" s="422"/>
      <c r="H721" s="422"/>
      <c r="I721" s="422"/>
      <c r="J721" s="422"/>
      <c r="K721" s="422"/>
      <c r="L721" s="422"/>
      <c r="M721" s="422"/>
      <c r="N721" s="422"/>
      <c r="O721" s="422"/>
      <c r="P721" s="188">
        <f>SUM(O723:O731)</f>
        <v>0</v>
      </c>
      <c r="Q721" s="189">
        <f>SUM(Q723:Q731)</f>
        <v>0</v>
      </c>
      <c r="R721" s="45"/>
      <c r="S721" s="56"/>
      <c r="T721" s="64"/>
    </row>
    <row r="722" spans="2:20" x14ac:dyDescent="0.25">
      <c r="B722" s="190" t="s">
        <v>0</v>
      </c>
      <c r="C722" s="191" t="s">
        <v>1</v>
      </c>
      <c r="D722" s="191" t="s">
        <v>2</v>
      </c>
      <c r="E722" s="191" t="s">
        <v>28</v>
      </c>
      <c r="F722" s="191" t="s">
        <v>3</v>
      </c>
      <c r="G722" s="191" t="s">
        <v>4</v>
      </c>
      <c r="H722" s="191" t="s">
        <v>5</v>
      </c>
      <c r="I722" s="191" t="s">
        <v>6</v>
      </c>
      <c r="J722" s="191" t="s">
        <v>7</v>
      </c>
      <c r="K722" s="191" t="s">
        <v>8</v>
      </c>
      <c r="L722" s="191" t="s">
        <v>9</v>
      </c>
      <c r="M722" s="191" t="s">
        <v>10</v>
      </c>
      <c r="N722" s="191" t="s">
        <v>11</v>
      </c>
      <c r="O722" s="191" t="s">
        <v>12</v>
      </c>
      <c r="P722" s="192" t="s">
        <v>22</v>
      </c>
      <c r="Q722" s="193" t="s">
        <v>37</v>
      </c>
      <c r="R722" s="45"/>
      <c r="S722" s="56"/>
      <c r="T722" s="64"/>
    </row>
    <row r="723" spans="2:20" x14ac:dyDescent="0.25">
      <c r="B723" s="194" t="s">
        <v>153</v>
      </c>
      <c r="C723" s="195"/>
      <c r="D723" s="195"/>
      <c r="E723" s="195"/>
      <c r="F723" s="195"/>
      <c r="G723" s="195"/>
      <c r="H723" s="195"/>
      <c r="I723" s="195"/>
      <c r="J723" s="195"/>
      <c r="K723" s="195"/>
      <c r="L723" s="195"/>
      <c r="M723" s="195"/>
      <c r="N723" s="195"/>
      <c r="O723" s="196">
        <f t="shared" ref="O723:O732" si="11">SUM(F723:N723)</f>
        <v>0</v>
      </c>
      <c r="P723" s="197"/>
      <c r="Q723" s="198"/>
      <c r="R723" s="45"/>
      <c r="S723" s="56"/>
      <c r="T723" s="64"/>
    </row>
    <row r="724" spans="2:20" x14ac:dyDescent="0.25">
      <c r="B724" s="194" t="s">
        <v>153</v>
      </c>
      <c r="C724" s="195"/>
      <c r="D724" s="195"/>
      <c r="E724" s="195"/>
      <c r="F724" s="195"/>
      <c r="G724" s="195"/>
      <c r="H724" s="195"/>
      <c r="I724" s="195"/>
      <c r="J724" s="195"/>
      <c r="K724" s="195"/>
      <c r="L724" s="195"/>
      <c r="M724" s="195"/>
      <c r="N724" s="195"/>
      <c r="O724" s="196">
        <f t="shared" si="11"/>
        <v>0</v>
      </c>
      <c r="P724" s="197"/>
      <c r="Q724" s="198"/>
      <c r="R724" s="45"/>
      <c r="S724" s="56"/>
      <c r="T724" s="64"/>
    </row>
    <row r="725" spans="2:20" x14ac:dyDescent="0.25">
      <c r="B725" s="194" t="s">
        <v>153</v>
      </c>
      <c r="C725" s="195"/>
      <c r="D725" s="195"/>
      <c r="E725" s="195"/>
      <c r="F725" s="195"/>
      <c r="G725" s="195"/>
      <c r="H725" s="195"/>
      <c r="I725" s="195"/>
      <c r="J725" s="195"/>
      <c r="K725" s="195"/>
      <c r="L725" s="195"/>
      <c r="M725" s="195"/>
      <c r="N725" s="195"/>
      <c r="O725" s="196">
        <f t="shared" si="11"/>
        <v>0</v>
      </c>
      <c r="P725" s="197"/>
      <c r="Q725" s="198"/>
      <c r="R725" s="45"/>
      <c r="S725" s="56"/>
      <c r="T725" s="64"/>
    </row>
    <row r="726" spans="2:20" x14ac:dyDescent="0.25">
      <c r="B726" s="194" t="s">
        <v>153</v>
      </c>
      <c r="C726" s="195"/>
      <c r="D726" s="195"/>
      <c r="E726" s="195"/>
      <c r="F726" s="195"/>
      <c r="G726" s="195"/>
      <c r="H726" s="195"/>
      <c r="I726" s="195"/>
      <c r="J726" s="195"/>
      <c r="K726" s="195"/>
      <c r="L726" s="195"/>
      <c r="M726" s="195"/>
      <c r="N726" s="195"/>
      <c r="O726" s="196">
        <f t="shared" si="11"/>
        <v>0</v>
      </c>
      <c r="P726" s="197"/>
      <c r="Q726" s="198"/>
      <c r="R726" s="45"/>
      <c r="S726" s="56"/>
      <c r="T726" s="64"/>
    </row>
    <row r="727" spans="2:20" x14ac:dyDescent="0.25">
      <c r="B727" s="194" t="s">
        <v>153</v>
      </c>
      <c r="C727" s="195"/>
      <c r="D727" s="195"/>
      <c r="E727" s="195"/>
      <c r="F727" s="195"/>
      <c r="G727" s="195"/>
      <c r="H727" s="195"/>
      <c r="I727" s="195"/>
      <c r="J727" s="195"/>
      <c r="K727" s="195"/>
      <c r="L727" s="195"/>
      <c r="M727" s="195"/>
      <c r="N727" s="195"/>
      <c r="O727" s="196">
        <f t="shared" si="11"/>
        <v>0</v>
      </c>
      <c r="P727" s="197"/>
      <c r="Q727" s="198"/>
      <c r="R727" s="45"/>
      <c r="S727" s="56"/>
      <c r="T727" s="64"/>
    </row>
    <row r="728" spans="2:20" x14ac:dyDescent="0.25">
      <c r="B728" s="194" t="s">
        <v>153</v>
      </c>
      <c r="C728" s="195"/>
      <c r="D728" s="195"/>
      <c r="E728" s="195"/>
      <c r="F728" s="195"/>
      <c r="G728" s="195"/>
      <c r="H728" s="195"/>
      <c r="I728" s="195"/>
      <c r="J728" s="195"/>
      <c r="K728" s="195"/>
      <c r="L728" s="195"/>
      <c r="M728" s="195"/>
      <c r="N728" s="195"/>
      <c r="O728" s="196">
        <f t="shared" si="11"/>
        <v>0</v>
      </c>
      <c r="P728" s="197"/>
      <c r="Q728" s="198"/>
      <c r="R728" s="45"/>
      <c r="S728" s="56"/>
      <c r="T728" s="64"/>
    </row>
    <row r="729" spans="2:20" x14ac:dyDescent="0.25">
      <c r="B729" s="194" t="s">
        <v>153</v>
      </c>
      <c r="C729" s="195"/>
      <c r="D729" s="195"/>
      <c r="E729" s="195"/>
      <c r="F729" s="195"/>
      <c r="G729" s="195"/>
      <c r="H729" s="195"/>
      <c r="I729" s="195"/>
      <c r="J729" s="195"/>
      <c r="K729" s="195"/>
      <c r="L729" s="195"/>
      <c r="M729" s="195"/>
      <c r="N729" s="195"/>
      <c r="O729" s="196">
        <f t="shared" si="11"/>
        <v>0</v>
      </c>
      <c r="P729" s="197"/>
      <c r="Q729" s="198"/>
      <c r="R729" s="45"/>
      <c r="S729" s="56"/>
      <c r="T729" s="64"/>
    </row>
    <row r="730" spans="2:20" x14ac:dyDescent="0.25">
      <c r="B730" s="194" t="s">
        <v>153</v>
      </c>
      <c r="C730" s="199" t="s">
        <v>37</v>
      </c>
      <c r="D730" s="195"/>
      <c r="E730" s="195"/>
      <c r="F730" s="195"/>
      <c r="G730" s="195"/>
      <c r="H730" s="195"/>
      <c r="I730" s="195"/>
      <c r="J730" s="195"/>
      <c r="K730" s="195"/>
      <c r="L730" s="195"/>
      <c r="M730" s="195"/>
      <c r="N730" s="195"/>
      <c r="O730" s="196">
        <f t="shared" si="11"/>
        <v>0</v>
      </c>
      <c r="P730" s="197"/>
      <c r="Q730" s="198"/>
      <c r="R730" s="45"/>
      <c r="S730" s="56"/>
      <c r="T730" s="64"/>
    </row>
    <row r="731" spans="2:20" x14ac:dyDescent="0.25">
      <c r="B731" s="194" t="s">
        <v>153</v>
      </c>
      <c r="C731" s="200"/>
      <c r="D731" s="195"/>
      <c r="E731" s="195"/>
      <c r="F731" s="195"/>
      <c r="G731" s="195"/>
      <c r="H731" s="195"/>
      <c r="I731" s="195"/>
      <c r="J731" s="195"/>
      <c r="K731" s="195"/>
      <c r="L731" s="195"/>
      <c r="M731" s="195"/>
      <c r="N731" s="195"/>
      <c r="O731" s="196">
        <f t="shared" si="11"/>
        <v>0</v>
      </c>
      <c r="P731" s="197"/>
      <c r="Q731" s="198"/>
      <c r="R731" s="45"/>
      <c r="S731" s="56"/>
      <c r="T731" s="64"/>
    </row>
    <row r="732" spans="2:20" x14ac:dyDescent="0.25">
      <c r="B732" s="194" t="s">
        <v>153</v>
      </c>
      <c r="C732" s="200"/>
      <c r="D732" s="195"/>
      <c r="E732" s="195"/>
      <c r="F732" s="195"/>
      <c r="G732" s="195"/>
      <c r="H732" s="195"/>
      <c r="I732" s="195"/>
      <c r="J732" s="195"/>
      <c r="K732" s="195"/>
      <c r="L732" s="195"/>
      <c r="M732" s="195"/>
      <c r="N732" s="195"/>
      <c r="O732" s="196">
        <f t="shared" si="11"/>
        <v>0</v>
      </c>
      <c r="P732" s="197"/>
      <c r="Q732" s="198"/>
      <c r="R732" s="45"/>
      <c r="S732" s="56"/>
      <c r="T732" s="64"/>
    </row>
    <row r="733" spans="2:20" x14ac:dyDescent="0.25">
      <c r="B733" s="422" t="s">
        <v>154</v>
      </c>
      <c r="C733" s="422"/>
      <c r="D733" s="422"/>
      <c r="E733" s="422"/>
      <c r="F733" s="422"/>
      <c r="G733" s="422"/>
      <c r="H733" s="422"/>
      <c r="I733" s="422"/>
      <c r="J733" s="422"/>
      <c r="K733" s="422"/>
      <c r="L733" s="422"/>
      <c r="M733" s="422"/>
      <c r="N733" s="422"/>
      <c r="O733" s="422"/>
      <c r="P733" s="188">
        <f>SUM(O735:O743)</f>
        <v>0</v>
      </c>
      <c r="Q733" s="189">
        <f>SUM(Q735:Q743)</f>
        <v>0</v>
      </c>
      <c r="R733" s="45"/>
      <c r="S733" s="56"/>
      <c r="T733" s="64"/>
    </row>
    <row r="734" spans="2:20" x14ac:dyDescent="0.25">
      <c r="B734" s="190" t="s">
        <v>0</v>
      </c>
      <c r="C734" s="191" t="s">
        <v>1</v>
      </c>
      <c r="D734" s="191" t="s">
        <v>2</v>
      </c>
      <c r="E734" s="191" t="s">
        <v>28</v>
      </c>
      <c r="F734" s="191" t="s">
        <v>3</v>
      </c>
      <c r="G734" s="191" t="s">
        <v>4</v>
      </c>
      <c r="H734" s="191" t="s">
        <v>5</v>
      </c>
      <c r="I734" s="191" t="s">
        <v>6</v>
      </c>
      <c r="J734" s="191" t="s">
        <v>7</v>
      </c>
      <c r="K734" s="191" t="s">
        <v>8</v>
      </c>
      <c r="L734" s="191" t="s">
        <v>9</v>
      </c>
      <c r="M734" s="191" t="s">
        <v>10</v>
      </c>
      <c r="N734" s="191" t="s">
        <v>11</v>
      </c>
      <c r="O734" s="191" t="s">
        <v>12</v>
      </c>
      <c r="P734" s="192" t="s">
        <v>22</v>
      </c>
      <c r="Q734" s="193" t="s">
        <v>37</v>
      </c>
      <c r="R734" s="45"/>
      <c r="S734" s="56"/>
      <c r="T734" s="64"/>
    </row>
    <row r="735" spans="2:20" x14ac:dyDescent="0.25">
      <c r="B735" s="194" t="s">
        <v>154</v>
      </c>
      <c r="C735" s="195"/>
      <c r="D735" s="195"/>
      <c r="E735" s="195"/>
      <c r="F735" s="195"/>
      <c r="G735" s="195"/>
      <c r="H735" s="195"/>
      <c r="I735" s="195"/>
      <c r="J735" s="195"/>
      <c r="K735" s="195"/>
      <c r="L735" s="195"/>
      <c r="M735" s="195"/>
      <c r="N735" s="195"/>
      <c r="O735" s="196">
        <f t="shared" ref="O735:O744" si="12">SUM(F735:N735)</f>
        <v>0</v>
      </c>
      <c r="P735" s="197"/>
      <c r="Q735" s="198"/>
      <c r="R735" s="45"/>
      <c r="S735" s="56"/>
      <c r="T735" s="64"/>
    </row>
    <row r="736" spans="2:20" x14ac:dyDescent="0.25">
      <c r="B736" s="194" t="s">
        <v>154</v>
      </c>
      <c r="C736" s="195"/>
      <c r="D736" s="195"/>
      <c r="E736" s="195"/>
      <c r="F736" s="195"/>
      <c r="G736" s="195"/>
      <c r="H736" s="195"/>
      <c r="I736" s="195"/>
      <c r="J736" s="195"/>
      <c r="K736" s="195"/>
      <c r="L736" s="195"/>
      <c r="M736" s="195"/>
      <c r="N736" s="195"/>
      <c r="O736" s="196">
        <f t="shared" si="12"/>
        <v>0</v>
      </c>
      <c r="P736" s="197"/>
      <c r="Q736" s="198"/>
      <c r="R736" s="45"/>
      <c r="S736" s="56"/>
      <c r="T736" s="64"/>
    </row>
    <row r="737" spans="2:20" x14ac:dyDescent="0.25">
      <c r="B737" s="194" t="s">
        <v>154</v>
      </c>
      <c r="C737" s="195"/>
      <c r="D737" s="195"/>
      <c r="E737" s="195"/>
      <c r="F737" s="195"/>
      <c r="G737" s="195"/>
      <c r="H737" s="195"/>
      <c r="I737" s="195"/>
      <c r="J737" s="195"/>
      <c r="K737" s="195"/>
      <c r="L737" s="195"/>
      <c r="M737" s="195"/>
      <c r="N737" s="195"/>
      <c r="O737" s="196">
        <f t="shared" si="12"/>
        <v>0</v>
      </c>
      <c r="P737" s="197"/>
      <c r="Q737" s="198"/>
      <c r="R737" s="45"/>
      <c r="S737" s="56"/>
      <c r="T737" s="64"/>
    </row>
    <row r="738" spans="2:20" x14ac:dyDescent="0.25">
      <c r="B738" s="194" t="s">
        <v>154</v>
      </c>
      <c r="C738" s="195"/>
      <c r="D738" s="195"/>
      <c r="E738" s="195"/>
      <c r="F738" s="195"/>
      <c r="G738" s="195"/>
      <c r="H738" s="195"/>
      <c r="I738" s="195"/>
      <c r="J738" s="195"/>
      <c r="K738" s="195"/>
      <c r="L738" s="195"/>
      <c r="M738" s="195"/>
      <c r="N738" s="195"/>
      <c r="O738" s="196">
        <f t="shared" si="12"/>
        <v>0</v>
      </c>
      <c r="P738" s="197"/>
      <c r="Q738" s="198"/>
      <c r="R738" s="45"/>
      <c r="S738" s="56"/>
      <c r="T738" s="64"/>
    </row>
    <row r="739" spans="2:20" x14ac:dyDescent="0.25">
      <c r="B739" s="194" t="s">
        <v>154</v>
      </c>
      <c r="C739" s="195"/>
      <c r="D739" s="195"/>
      <c r="E739" s="195"/>
      <c r="F739" s="195"/>
      <c r="G739" s="195"/>
      <c r="H739" s="195"/>
      <c r="I739" s="195"/>
      <c r="J739" s="195"/>
      <c r="K739" s="195"/>
      <c r="L739" s="195"/>
      <c r="M739" s="195"/>
      <c r="N739" s="195"/>
      <c r="O739" s="196">
        <f t="shared" si="12"/>
        <v>0</v>
      </c>
      <c r="P739" s="197"/>
      <c r="Q739" s="198"/>
      <c r="R739" s="45"/>
      <c r="S739" s="56"/>
      <c r="T739" s="64"/>
    </row>
    <row r="740" spans="2:20" x14ac:dyDescent="0.25">
      <c r="B740" s="194" t="s">
        <v>154</v>
      </c>
      <c r="C740" s="195"/>
      <c r="D740" s="195"/>
      <c r="E740" s="195"/>
      <c r="F740" s="195"/>
      <c r="G740" s="195"/>
      <c r="H740" s="195"/>
      <c r="I740" s="195"/>
      <c r="J740" s="195"/>
      <c r="K740" s="195"/>
      <c r="L740" s="195"/>
      <c r="M740" s="195"/>
      <c r="N740" s="195"/>
      <c r="O740" s="196">
        <f t="shared" si="12"/>
        <v>0</v>
      </c>
      <c r="P740" s="197"/>
      <c r="Q740" s="198"/>
      <c r="R740" s="45"/>
      <c r="S740" s="56"/>
      <c r="T740" s="64"/>
    </row>
    <row r="741" spans="2:20" x14ac:dyDescent="0.25">
      <c r="B741" s="194" t="s">
        <v>154</v>
      </c>
      <c r="C741" s="195"/>
      <c r="D741" s="195"/>
      <c r="E741" s="195"/>
      <c r="F741" s="195"/>
      <c r="G741" s="195"/>
      <c r="H741" s="195"/>
      <c r="I741" s="195"/>
      <c r="J741" s="195"/>
      <c r="K741" s="195"/>
      <c r="L741" s="195"/>
      <c r="M741" s="195"/>
      <c r="N741" s="195"/>
      <c r="O741" s="196">
        <f t="shared" si="12"/>
        <v>0</v>
      </c>
      <c r="P741" s="197"/>
      <c r="Q741" s="198"/>
      <c r="R741" s="45"/>
      <c r="S741" s="56"/>
      <c r="T741" s="64"/>
    </row>
    <row r="742" spans="2:20" x14ac:dyDescent="0.25">
      <c r="B742" s="194" t="s">
        <v>154</v>
      </c>
      <c r="C742" s="199" t="s">
        <v>37</v>
      </c>
      <c r="D742" s="195"/>
      <c r="E742" s="195"/>
      <c r="F742" s="195"/>
      <c r="G742" s="195"/>
      <c r="H742" s="195"/>
      <c r="I742" s="195"/>
      <c r="J742" s="195"/>
      <c r="K742" s="195"/>
      <c r="L742" s="195"/>
      <c r="M742" s="195"/>
      <c r="N742" s="195"/>
      <c r="O742" s="196">
        <f t="shared" si="12"/>
        <v>0</v>
      </c>
      <c r="P742" s="197"/>
      <c r="Q742" s="198"/>
      <c r="R742" s="45"/>
      <c r="S742" s="56"/>
      <c r="T742" s="64"/>
    </row>
    <row r="743" spans="2:20" x14ac:dyDescent="0.25">
      <c r="B743" s="194" t="s">
        <v>154</v>
      </c>
      <c r="C743" s="200"/>
      <c r="D743" s="195"/>
      <c r="E743" s="195"/>
      <c r="F743" s="195"/>
      <c r="G743" s="195"/>
      <c r="H743" s="195"/>
      <c r="I743" s="195"/>
      <c r="J743" s="195"/>
      <c r="K743" s="195"/>
      <c r="L743" s="195"/>
      <c r="M743" s="195"/>
      <c r="N743" s="195"/>
      <c r="O743" s="196">
        <f t="shared" si="12"/>
        <v>0</v>
      </c>
      <c r="P743" s="197"/>
      <c r="Q743" s="198"/>
      <c r="R743" s="45"/>
      <c r="S743" s="56"/>
      <c r="T743" s="64"/>
    </row>
    <row r="744" spans="2:20" x14ac:dyDescent="0.25">
      <c r="B744" s="194" t="s">
        <v>154</v>
      </c>
      <c r="C744" s="200"/>
      <c r="D744" s="195"/>
      <c r="E744" s="195"/>
      <c r="F744" s="195"/>
      <c r="G744" s="195"/>
      <c r="H744" s="195"/>
      <c r="I744" s="195"/>
      <c r="J744" s="195"/>
      <c r="K744" s="195"/>
      <c r="L744" s="195"/>
      <c r="M744" s="195"/>
      <c r="N744" s="195"/>
      <c r="O744" s="196">
        <f t="shared" si="12"/>
        <v>0</v>
      </c>
      <c r="P744" s="197"/>
      <c r="Q744" s="198"/>
      <c r="R744" s="45"/>
      <c r="S744" s="56"/>
      <c r="T744" s="64"/>
    </row>
    <row r="745" spans="2:20" x14ac:dyDescent="0.25">
      <c r="B745" s="422" t="s">
        <v>155</v>
      </c>
      <c r="C745" s="422"/>
      <c r="D745" s="422"/>
      <c r="E745" s="422"/>
      <c r="F745" s="422"/>
      <c r="G745" s="422"/>
      <c r="H745" s="422"/>
      <c r="I745" s="422"/>
      <c r="J745" s="422"/>
      <c r="K745" s="422"/>
      <c r="L745" s="422"/>
      <c r="M745" s="422"/>
      <c r="N745" s="422"/>
      <c r="O745" s="422"/>
      <c r="P745" s="188">
        <f>SUM(O747:O755)</f>
        <v>0</v>
      </c>
      <c r="Q745" s="189">
        <f>SUM(Q747:Q755)</f>
        <v>0</v>
      </c>
      <c r="R745" s="45"/>
      <c r="S745" s="56"/>
      <c r="T745" s="64"/>
    </row>
    <row r="746" spans="2:20" x14ac:dyDescent="0.25">
      <c r="B746" s="190" t="s">
        <v>0</v>
      </c>
      <c r="C746" s="191" t="s">
        <v>1</v>
      </c>
      <c r="D746" s="191" t="s">
        <v>2</v>
      </c>
      <c r="E746" s="191" t="s">
        <v>28</v>
      </c>
      <c r="F746" s="191" t="s">
        <v>3</v>
      </c>
      <c r="G746" s="191" t="s">
        <v>4</v>
      </c>
      <c r="H746" s="191" t="s">
        <v>5</v>
      </c>
      <c r="I746" s="191" t="s">
        <v>6</v>
      </c>
      <c r="J746" s="191" t="s">
        <v>7</v>
      </c>
      <c r="K746" s="191" t="s">
        <v>8</v>
      </c>
      <c r="L746" s="191" t="s">
        <v>9</v>
      </c>
      <c r="M746" s="191" t="s">
        <v>10</v>
      </c>
      <c r="N746" s="191" t="s">
        <v>11</v>
      </c>
      <c r="O746" s="191" t="s">
        <v>12</v>
      </c>
      <c r="P746" s="192" t="s">
        <v>22</v>
      </c>
      <c r="Q746" s="193" t="s">
        <v>37</v>
      </c>
      <c r="R746" s="45"/>
      <c r="S746" s="56"/>
      <c r="T746" s="64"/>
    </row>
    <row r="747" spans="2:20" x14ac:dyDescent="0.25">
      <c r="B747" s="194" t="s">
        <v>155</v>
      </c>
      <c r="C747" s="195"/>
      <c r="D747" s="195"/>
      <c r="E747" s="195"/>
      <c r="F747" s="195"/>
      <c r="G747" s="195"/>
      <c r="H747" s="195"/>
      <c r="I747" s="195"/>
      <c r="J747" s="195"/>
      <c r="K747" s="195"/>
      <c r="L747" s="195"/>
      <c r="M747" s="195"/>
      <c r="N747" s="195"/>
      <c r="O747" s="196">
        <f t="shared" ref="O747:O756" si="13">SUM(F747:N747)</f>
        <v>0</v>
      </c>
      <c r="P747" s="197"/>
      <c r="Q747" s="198"/>
      <c r="R747" s="45"/>
      <c r="S747" s="56"/>
      <c r="T747" s="64"/>
    </row>
    <row r="748" spans="2:20" x14ac:dyDescent="0.25">
      <c r="B748" s="194" t="s">
        <v>155</v>
      </c>
      <c r="C748" s="195"/>
      <c r="D748" s="195"/>
      <c r="E748" s="195"/>
      <c r="F748" s="195"/>
      <c r="G748" s="195"/>
      <c r="H748" s="195"/>
      <c r="I748" s="195"/>
      <c r="J748" s="195"/>
      <c r="K748" s="195"/>
      <c r="L748" s="195"/>
      <c r="M748" s="195"/>
      <c r="N748" s="195"/>
      <c r="O748" s="196">
        <f t="shared" si="13"/>
        <v>0</v>
      </c>
      <c r="P748" s="197"/>
      <c r="Q748" s="198"/>
      <c r="R748" s="45"/>
      <c r="S748" s="56"/>
      <c r="T748" s="64"/>
    </row>
    <row r="749" spans="2:20" x14ac:dyDescent="0.25">
      <c r="B749" s="194" t="s">
        <v>155</v>
      </c>
      <c r="C749" s="195"/>
      <c r="D749" s="195"/>
      <c r="E749" s="195"/>
      <c r="F749" s="195"/>
      <c r="G749" s="195"/>
      <c r="H749" s="195"/>
      <c r="I749" s="195"/>
      <c r="J749" s="195"/>
      <c r="K749" s="195"/>
      <c r="L749" s="195"/>
      <c r="M749" s="195"/>
      <c r="N749" s="195"/>
      <c r="O749" s="196">
        <f t="shared" si="13"/>
        <v>0</v>
      </c>
      <c r="P749" s="197"/>
      <c r="Q749" s="198"/>
      <c r="R749" s="45"/>
      <c r="S749" s="56"/>
      <c r="T749" s="64"/>
    </row>
    <row r="750" spans="2:20" x14ac:dyDescent="0.25">
      <c r="B750" s="194" t="s">
        <v>155</v>
      </c>
      <c r="C750" s="195"/>
      <c r="D750" s="195"/>
      <c r="E750" s="195"/>
      <c r="F750" s="195"/>
      <c r="G750" s="195"/>
      <c r="H750" s="195"/>
      <c r="I750" s="195"/>
      <c r="J750" s="195"/>
      <c r="K750" s="195"/>
      <c r="L750" s="195"/>
      <c r="M750" s="195"/>
      <c r="N750" s="195"/>
      <c r="O750" s="196">
        <f t="shared" si="13"/>
        <v>0</v>
      </c>
      <c r="P750" s="197"/>
      <c r="Q750" s="198"/>
      <c r="R750" s="45"/>
      <c r="S750" s="56"/>
      <c r="T750" s="64"/>
    </row>
    <row r="751" spans="2:20" x14ac:dyDescent="0.25">
      <c r="B751" s="194" t="s">
        <v>155</v>
      </c>
      <c r="C751" s="195"/>
      <c r="D751" s="195"/>
      <c r="E751" s="195"/>
      <c r="F751" s="195"/>
      <c r="G751" s="195"/>
      <c r="H751" s="195"/>
      <c r="I751" s="195"/>
      <c r="J751" s="195"/>
      <c r="K751" s="195"/>
      <c r="L751" s="195"/>
      <c r="M751" s="195"/>
      <c r="N751" s="195"/>
      <c r="O751" s="196">
        <f t="shared" si="13"/>
        <v>0</v>
      </c>
      <c r="P751" s="197"/>
      <c r="Q751" s="198"/>
      <c r="R751" s="45"/>
      <c r="S751" s="56"/>
      <c r="T751" s="64"/>
    </row>
    <row r="752" spans="2:20" x14ac:dyDescent="0.25">
      <c r="B752" s="194" t="s">
        <v>155</v>
      </c>
      <c r="C752" s="195"/>
      <c r="D752" s="195"/>
      <c r="E752" s="195"/>
      <c r="F752" s="195"/>
      <c r="G752" s="195"/>
      <c r="H752" s="195"/>
      <c r="I752" s="195"/>
      <c r="J752" s="195"/>
      <c r="K752" s="195"/>
      <c r="L752" s="195"/>
      <c r="M752" s="195"/>
      <c r="N752" s="195"/>
      <c r="O752" s="196">
        <f t="shared" si="13"/>
        <v>0</v>
      </c>
      <c r="P752" s="197"/>
      <c r="Q752" s="198"/>
      <c r="R752" s="45"/>
      <c r="S752" s="56"/>
      <c r="T752" s="64"/>
    </row>
    <row r="753" spans="2:20" x14ac:dyDescent="0.25">
      <c r="B753" s="194" t="s">
        <v>155</v>
      </c>
      <c r="C753" s="195"/>
      <c r="D753" s="195"/>
      <c r="E753" s="195"/>
      <c r="F753" s="195"/>
      <c r="G753" s="195"/>
      <c r="H753" s="195"/>
      <c r="I753" s="195"/>
      <c r="J753" s="195"/>
      <c r="K753" s="195"/>
      <c r="L753" s="195"/>
      <c r="M753" s="195"/>
      <c r="N753" s="195"/>
      <c r="O753" s="196">
        <f t="shared" si="13"/>
        <v>0</v>
      </c>
      <c r="P753" s="197"/>
      <c r="Q753" s="198"/>
      <c r="R753" s="45"/>
      <c r="S753" s="56"/>
      <c r="T753" s="64"/>
    </row>
    <row r="754" spans="2:20" x14ac:dyDescent="0.25">
      <c r="B754" s="194" t="s">
        <v>155</v>
      </c>
      <c r="C754" s="199" t="s">
        <v>37</v>
      </c>
      <c r="D754" s="195"/>
      <c r="E754" s="195"/>
      <c r="F754" s="195"/>
      <c r="G754" s="195"/>
      <c r="H754" s="195"/>
      <c r="I754" s="195"/>
      <c r="J754" s="195"/>
      <c r="K754" s="195"/>
      <c r="L754" s="195"/>
      <c r="M754" s="195"/>
      <c r="N754" s="195"/>
      <c r="O754" s="196">
        <f t="shared" si="13"/>
        <v>0</v>
      </c>
      <c r="P754" s="197"/>
      <c r="Q754" s="198"/>
      <c r="R754" s="45"/>
      <c r="S754" s="56"/>
      <c r="T754" s="64"/>
    </row>
    <row r="755" spans="2:20" x14ac:dyDescent="0.25">
      <c r="B755" s="194" t="s">
        <v>155</v>
      </c>
      <c r="C755" s="200"/>
      <c r="D755" s="195"/>
      <c r="E755" s="195"/>
      <c r="F755" s="195"/>
      <c r="G755" s="195"/>
      <c r="H755" s="195"/>
      <c r="I755" s="195"/>
      <c r="J755" s="195"/>
      <c r="K755" s="195"/>
      <c r="L755" s="195"/>
      <c r="M755" s="195"/>
      <c r="N755" s="195"/>
      <c r="O755" s="196">
        <f t="shared" si="13"/>
        <v>0</v>
      </c>
      <c r="P755" s="197"/>
      <c r="Q755" s="198"/>
      <c r="R755" s="45"/>
      <c r="S755" s="56"/>
      <c r="T755" s="64"/>
    </row>
    <row r="756" spans="2:20" x14ac:dyDescent="0.25">
      <c r="B756" s="194" t="s">
        <v>155</v>
      </c>
      <c r="C756" s="200"/>
      <c r="D756" s="195"/>
      <c r="E756" s="195"/>
      <c r="F756" s="195"/>
      <c r="G756" s="195"/>
      <c r="H756" s="195"/>
      <c r="I756" s="195"/>
      <c r="J756" s="195"/>
      <c r="K756" s="195"/>
      <c r="L756" s="195"/>
      <c r="M756" s="195"/>
      <c r="N756" s="195"/>
      <c r="O756" s="196">
        <f t="shared" si="13"/>
        <v>0</v>
      </c>
      <c r="P756" s="197"/>
      <c r="Q756" s="198"/>
      <c r="R756" s="45"/>
      <c r="S756" s="56"/>
      <c r="T756" s="64"/>
    </row>
    <row r="757" spans="2:20" x14ac:dyDescent="0.25">
      <c r="B757" s="422" t="s">
        <v>156</v>
      </c>
      <c r="C757" s="422"/>
      <c r="D757" s="422"/>
      <c r="E757" s="422"/>
      <c r="F757" s="422"/>
      <c r="G757" s="422"/>
      <c r="H757" s="422"/>
      <c r="I757" s="422"/>
      <c r="J757" s="422"/>
      <c r="K757" s="422"/>
      <c r="L757" s="422"/>
      <c r="M757" s="422"/>
      <c r="N757" s="422"/>
      <c r="O757" s="422"/>
      <c r="P757" s="188">
        <f>SUM(O759:O767)</f>
        <v>0</v>
      </c>
      <c r="Q757" s="189">
        <f>SUM(Q759:Q767)</f>
        <v>0</v>
      </c>
      <c r="R757" s="45"/>
      <c r="S757" s="56"/>
      <c r="T757" s="64"/>
    </row>
    <row r="758" spans="2:20" x14ac:dyDescent="0.25">
      <c r="B758" s="190" t="s">
        <v>0</v>
      </c>
      <c r="C758" s="191" t="s">
        <v>1</v>
      </c>
      <c r="D758" s="191" t="s">
        <v>2</v>
      </c>
      <c r="E758" s="191" t="s">
        <v>28</v>
      </c>
      <c r="F758" s="191" t="s">
        <v>3</v>
      </c>
      <c r="G758" s="191" t="s">
        <v>4</v>
      </c>
      <c r="H758" s="191" t="s">
        <v>5</v>
      </c>
      <c r="I758" s="191" t="s">
        <v>6</v>
      </c>
      <c r="J758" s="191" t="s">
        <v>7</v>
      </c>
      <c r="K758" s="191" t="s">
        <v>8</v>
      </c>
      <c r="L758" s="191" t="s">
        <v>9</v>
      </c>
      <c r="M758" s="191" t="s">
        <v>10</v>
      </c>
      <c r="N758" s="191" t="s">
        <v>11</v>
      </c>
      <c r="O758" s="191" t="s">
        <v>12</v>
      </c>
      <c r="P758" s="192" t="s">
        <v>22</v>
      </c>
      <c r="Q758" s="193" t="s">
        <v>37</v>
      </c>
      <c r="R758" s="45"/>
      <c r="S758" s="56"/>
      <c r="T758" s="64"/>
    </row>
    <row r="759" spans="2:20" x14ac:dyDescent="0.25">
      <c r="B759" s="194" t="s">
        <v>156</v>
      </c>
      <c r="C759" s="195"/>
      <c r="D759" s="195"/>
      <c r="E759" s="195"/>
      <c r="F759" s="195"/>
      <c r="G759" s="195"/>
      <c r="H759" s="195"/>
      <c r="I759" s="195"/>
      <c r="J759" s="195"/>
      <c r="K759" s="195"/>
      <c r="L759" s="195"/>
      <c r="M759" s="195"/>
      <c r="N759" s="195"/>
      <c r="O759" s="196">
        <f t="shared" ref="O759:O768" si="14">SUM(F759:N759)</f>
        <v>0</v>
      </c>
      <c r="P759" s="197"/>
      <c r="Q759" s="198"/>
      <c r="R759" s="45"/>
      <c r="S759" s="56"/>
      <c r="T759" s="64"/>
    </row>
    <row r="760" spans="2:20" x14ac:dyDescent="0.25">
      <c r="B760" s="194" t="s">
        <v>156</v>
      </c>
      <c r="C760" s="195"/>
      <c r="D760" s="195"/>
      <c r="E760" s="195"/>
      <c r="F760" s="195"/>
      <c r="G760" s="195"/>
      <c r="H760" s="195"/>
      <c r="I760" s="195"/>
      <c r="J760" s="195"/>
      <c r="K760" s="195"/>
      <c r="L760" s="195"/>
      <c r="M760" s="195"/>
      <c r="N760" s="195"/>
      <c r="O760" s="196">
        <f t="shared" si="14"/>
        <v>0</v>
      </c>
      <c r="P760" s="197"/>
      <c r="Q760" s="198"/>
      <c r="R760" s="45"/>
      <c r="S760" s="56"/>
      <c r="T760" s="64"/>
    </row>
    <row r="761" spans="2:20" x14ac:dyDescent="0.25">
      <c r="B761" s="194" t="s">
        <v>156</v>
      </c>
      <c r="C761" s="195"/>
      <c r="D761" s="195"/>
      <c r="E761" s="195"/>
      <c r="F761" s="195"/>
      <c r="G761" s="195"/>
      <c r="H761" s="195"/>
      <c r="I761" s="195"/>
      <c r="J761" s="195"/>
      <c r="K761" s="195"/>
      <c r="L761" s="195"/>
      <c r="M761" s="195"/>
      <c r="N761" s="195"/>
      <c r="O761" s="196">
        <f t="shared" si="14"/>
        <v>0</v>
      </c>
      <c r="P761" s="197"/>
      <c r="Q761" s="198"/>
      <c r="R761" s="45"/>
      <c r="S761" s="56"/>
      <c r="T761" s="64"/>
    </row>
    <row r="762" spans="2:20" x14ac:dyDescent="0.25">
      <c r="B762" s="194" t="s">
        <v>156</v>
      </c>
      <c r="C762" s="195"/>
      <c r="D762" s="195"/>
      <c r="E762" s="195"/>
      <c r="F762" s="195"/>
      <c r="G762" s="195"/>
      <c r="H762" s="195"/>
      <c r="I762" s="195"/>
      <c r="J762" s="195"/>
      <c r="K762" s="195"/>
      <c r="L762" s="195"/>
      <c r="M762" s="195"/>
      <c r="N762" s="195"/>
      <c r="O762" s="196">
        <f t="shared" si="14"/>
        <v>0</v>
      </c>
      <c r="P762" s="197"/>
      <c r="Q762" s="198"/>
      <c r="R762" s="45"/>
      <c r="S762" s="56"/>
      <c r="T762" s="64"/>
    </row>
    <row r="763" spans="2:20" x14ac:dyDescent="0.25">
      <c r="B763" s="194" t="s">
        <v>156</v>
      </c>
      <c r="C763" s="195"/>
      <c r="D763" s="195"/>
      <c r="E763" s="195"/>
      <c r="F763" s="195"/>
      <c r="G763" s="195"/>
      <c r="H763" s="195"/>
      <c r="I763" s="195"/>
      <c r="J763" s="195"/>
      <c r="K763" s="195"/>
      <c r="L763" s="195"/>
      <c r="M763" s="195"/>
      <c r="N763" s="195"/>
      <c r="O763" s="196">
        <f t="shared" si="14"/>
        <v>0</v>
      </c>
      <c r="P763" s="197"/>
      <c r="Q763" s="198"/>
      <c r="R763" s="45"/>
      <c r="S763" s="56"/>
      <c r="T763" s="64"/>
    </row>
    <row r="764" spans="2:20" x14ac:dyDescent="0.25">
      <c r="B764" s="194" t="s">
        <v>156</v>
      </c>
      <c r="C764" s="195"/>
      <c r="D764" s="195"/>
      <c r="E764" s="195"/>
      <c r="F764" s="195"/>
      <c r="G764" s="195"/>
      <c r="H764" s="195"/>
      <c r="I764" s="195"/>
      <c r="J764" s="195"/>
      <c r="K764" s="195"/>
      <c r="L764" s="195"/>
      <c r="M764" s="195"/>
      <c r="N764" s="195"/>
      <c r="O764" s="196">
        <f t="shared" si="14"/>
        <v>0</v>
      </c>
      <c r="P764" s="197"/>
      <c r="Q764" s="198"/>
      <c r="R764" s="45"/>
      <c r="S764" s="56"/>
      <c r="T764" s="64"/>
    </row>
    <row r="765" spans="2:20" x14ac:dyDescent="0.25">
      <c r="B765" s="194" t="s">
        <v>156</v>
      </c>
      <c r="C765" s="195"/>
      <c r="D765" s="195"/>
      <c r="E765" s="195"/>
      <c r="F765" s="195"/>
      <c r="G765" s="195"/>
      <c r="H765" s="195"/>
      <c r="I765" s="195"/>
      <c r="J765" s="195"/>
      <c r="K765" s="195"/>
      <c r="L765" s="195"/>
      <c r="M765" s="195"/>
      <c r="N765" s="195"/>
      <c r="O765" s="196">
        <f t="shared" si="14"/>
        <v>0</v>
      </c>
      <c r="P765" s="197"/>
      <c r="Q765" s="198"/>
      <c r="R765" s="45"/>
      <c r="S765" s="56"/>
      <c r="T765" s="64"/>
    </row>
    <row r="766" spans="2:20" x14ac:dyDescent="0.25">
      <c r="B766" s="194" t="s">
        <v>156</v>
      </c>
      <c r="C766" s="199" t="s">
        <v>37</v>
      </c>
      <c r="D766" s="195"/>
      <c r="E766" s="195"/>
      <c r="F766" s="195"/>
      <c r="G766" s="195"/>
      <c r="H766" s="195"/>
      <c r="I766" s="195"/>
      <c r="J766" s="195"/>
      <c r="K766" s="195"/>
      <c r="L766" s="195"/>
      <c r="M766" s="195"/>
      <c r="N766" s="195"/>
      <c r="O766" s="196">
        <f t="shared" si="14"/>
        <v>0</v>
      </c>
      <c r="P766" s="197"/>
      <c r="Q766" s="198"/>
      <c r="R766" s="45"/>
      <c r="S766" s="56"/>
      <c r="T766" s="64"/>
    </row>
    <row r="767" spans="2:20" x14ac:dyDescent="0.25">
      <c r="B767" s="194" t="s">
        <v>156</v>
      </c>
      <c r="C767" s="200"/>
      <c r="D767" s="195"/>
      <c r="E767" s="195"/>
      <c r="F767" s="195"/>
      <c r="G767" s="195"/>
      <c r="H767" s="195"/>
      <c r="I767" s="195"/>
      <c r="J767" s="195"/>
      <c r="K767" s="195"/>
      <c r="L767" s="195"/>
      <c r="M767" s="195"/>
      <c r="N767" s="195"/>
      <c r="O767" s="196">
        <f t="shared" si="14"/>
        <v>0</v>
      </c>
      <c r="P767" s="197"/>
      <c r="Q767" s="198"/>
      <c r="R767" s="45"/>
      <c r="S767" s="56"/>
      <c r="T767" s="64"/>
    </row>
    <row r="768" spans="2:20" x14ac:dyDescent="0.25">
      <c r="B768" s="194" t="s">
        <v>156</v>
      </c>
      <c r="C768" s="200"/>
      <c r="D768" s="195"/>
      <c r="E768" s="195"/>
      <c r="F768" s="195"/>
      <c r="G768" s="195"/>
      <c r="H768" s="195"/>
      <c r="I768" s="195"/>
      <c r="J768" s="195"/>
      <c r="K768" s="195"/>
      <c r="L768" s="195"/>
      <c r="M768" s="195"/>
      <c r="N768" s="195"/>
      <c r="O768" s="196">
        <f t="shared" si="14"/>
        <v>0</v>
      </c>
      <c r="P768" s="197"/>
      <c r="Q768" s="198"/>
      <c r="R768" s="45"/>
      <c r="S768" s="56"/>
      <c r="T768" s="64"/>
    </row>
    <row r="769" spans="2:20" ht="25.5" x14ac:dyDescent="0.25">
      <c r="B769" s="422" t="s">
        <v>23</v>
      </c>
      <c r="C769" s="422"/>
      <c r="D769" s="422"/>
      <c r="E769" s="422"/>
      <c r="F769" s="422"/>
      <c r="G769" s="422"/>
      <c r="H769" s="422"/>
      <c r="I769" s="422"/>
      <c r="J769" s="422"/>
      <c r="K769" s="422"/>
      <c r="L769" s="422"/>
      <c r="M769" s="422"/>
      <c r="N769" s="422"/>
      <c r="O769" s="422"/>
      <c r="P769" s="422"/>
      <c r="Q769" s="205" t="s">
        <v>38</v>
      </c>
      <c r="R769" s="45"/>
      <c r="S769" s="56"/>
      <c r="T769" s="64"/>
    </row>
    <row r="770" spans="2:20" x14ac:dyDescent="0.25">
      <c r="B770" s="428"/>
      <c r="C770" s="429"/>
      <c r="D770" s="429"/>
      <c r="E770" s="429"/>
      <c r="F770" s="191" t="s">
        <v>3</v>
      </c>
      <c r="G770" s="191" t="s">
        <v>4</v>
      </c>
      <c r="H770" s="191" t="s">
        <v>5</v>
      </c>
      <c r="I770" s="191" t="s">
        <v>6</v>
      </c>
      <c r="J770" s="191" t="s">
        <v>7</v>
      </c>
      <c r="K770" s="191" t="s">
        <v>8</v>
      </c>
      <c r="L770" s="191" t="s">
        <v>9</v>
      </c>
      <c r="M770" s="191" t="s">
        <v>10</v>
      </c>
      <c r="N770" s="191" t="s">
        <v>11</v>
      </c>
      <c r="O770" s="430" t="s">
        <v>44</v>
      </c>
      <c r="P770" s="431"/>
      <c r="Q770" s="432">
        <f>SUM(Q17,Q39,Q61,Q83,Q104,Q120,Q136,Q152,Q164,Q182,Q198,Q215,Q233,Q254,Q269,Q293,Q305,Q327,Q350,Q371,Q392,Q408,Q424,Q437,Q448,Q459,Q470,Q481,Q492,Q507,Q518,Q539,Q560,Q582,Q603,Q624,Q645,Q666,Q683,Q699,Q710,Q721,Q733,Q745,Q757)</f>
        <v>0</v>
      </c>
      <c r="R770" s="45"/>
      <c r="S770" s="56"/>
      <c r="T770" s="64"/>
    </row>
    <row r="771" spans="2:20" x14ac:dyDescent="0.25">
      <c r="B771" s="434"/>
      <c r="C771" s="434"/>
      <c r="D771" s="434"/>
      <c r="E771" s="434"/>
      <c r="F771" s="206">
        <f>SUM(F8:F768)</f>
        <v>0</v>
      </c>
      <c r="G771" s="206">
        <f t="shared" ref="G771:N771" si="15">SUM(G8:G768)</f>
        <v>0</v>
      </c>
      <c r="H771" s="206">
        <f t="shared" si="15"/>
        <v>0</v>
      </c>
      <c r="I771" s="206">
        <f t="shared" si="15"/>
        <v>0</v>
      </c>
      <c r="J771" s="206">
        <f t="shared" si="15"/>
        <v>0</v>
      </c>
      <c r="K771" s="206">
        <f t="shared" si="15"/>
        <v>0</v>
      </c>
      <c r="L771" s="206">
        <f t="shared" si="15"/>
        <v>0</v>
      </c>
      <c r="M771" s="206">
        <f t="shared" si="15"/>
        <v>0</v>
      </c>
      <c r="N771" s="206">
        <f t="shared" si="15"/>
        <v>0</v>
      </c>
      <c r="O771" s="435">
        <f>SUM(O8:O768)</f>
        <v>0</v>
      </c>
      <c r="P771" s="435"/>
      <c r="Q771" s="433"/>
      <c r="R771" s="45"/>
      <c r="S771" s="56"/>
      <c r="T771" s="64"/>
    </row>
    <row r="772" spans="2:20" x14ac:dyDescent="0.25">
      <c r="R772" s="45"/>
      <c r="S772" s="56"/>
      <c r="T772" s="64"/>
    </row>
    <row r="773" spans="2:20" x14ac:dyDescent="0.25">
      <c r="R773" s="45"/>
      <c r="S773" s="56"/>
      <c r="T773" s="64"/>
    </row>
    <row r="774" spans="2:20" x14ac:dyDescent="0.25">
      <c r="R774" s="45"/>
      <c r="S774" s="56"/>
      <c r="T774" s="64"/>
    </row>
    <row r="775" spans="2:20" x14ac:dyDescent="0.25">
      <c r="R775" s="45"/>
      <c r="S775" s="56"/>
      <c r="T775" s="64"/>
    </row>
    <row r="776" spans="2:20" x14ac:dyDescent="0.25">
      <c r="R776" s="45"/>
      <c r="S776" s="56"/>
      <c r="T776" s="64"/>
    </row>
    <row r="777" spans="2:20" x14ac:dyDescent="0.25">
      <c r="R777" s="45"/>
      <c r="S777" s="56"/>
      <c r="T777" s="64"/>
    </row>
    <row r="778" spans="2:20" x14ac:dyDescent="0.25">
      <c r="R778" s="45"/>
      <c r="S778" s="56"/>
      <c r="T778" s="64"/>
    </row>
    <row r="779" spans="2:20" x14ac:dyDescent="0.25">
      <c r="R779" s="45"/>
      <c r="S779" s="56"/>
      <c r="T779" s="64"/>
    </row>
    <row r="780" spans="2:20" x14ac:dyDescent="0.25">
      <c r="R780" s="45"/>
      <c r="S780" s="56"/>
      <c r="T780" s="64"/>
    </row>
    <row r="781" spans="2:20" x14ac:dyDescent="0.25">
      <c r="R781" s="45"/>
      <c r="S781" s="56"/>
      <c r="T781" s="64"/>
    </row>
    <row r="782" spans="2:20" x14ac:dyDescent="0.25">
      <c r="R782" s="45"/>
      <c r="S782" s="56"/>
      <c r="T782" s="64"/>
    </row>
  </sheetData>
  <mergeCells count="56">
    <mergeCell ref="B757:O757"/>
    <mergeCell ref="B769:P769"/>
    <mergeCell ref="B770:E770"/>
    <mergeCell ref="O770:P770"/>
    <mergeCell ref="Q770:Q771"/>
    <mergeCell ref="B771:E771"/>
    <mergeCell ref="O771:P771"/>
    <mergeCell ref="B683:O683"/>
    <mergeCell ref="B666:O666"/>
    <mergeCell ref="B624:O624"/>
    <mergeCell ref="B645:O645"/>
    <mergeCell ref="B560:O560"/>
    <mergeCell ref="B582:O582"/>
    <mergeCell ref="B603:O603"/>
    <mergeCell ref="B721:O721"/>
    <mergeCell ref="B733:O733"/>
    <mergeCell ref="B745:O745"/>
    <mergeCell ref="B699:O699"/>
    <mergeCell ref="B710:O710"/>
    <mergeCell ref="B2:H2"/>
    <mergeCell ref="M2:O2"/>
    <mergeCell ref="B17:O17"/>
    <mergeCell ref="B39:O39"/>
    <mergeCell ref="B5:Q5"/>
    <mergeCell ref="B539:O539"/>
    <mergeCell ref="B459:O459"/>
    <mergeCell ref="B470:O470"/>
    <mergeCell ref="B481:O481"/>
    <mergeCell ref="B492:O492"/>
    <mergeCell ref="B507:O507"/>
    <mergeCell ref="B518:O518"/>
    <mergeCell ref="B437:O437"/>
    <mergeCell ref="B448:O448"/>
    <mergeCell ref="B392:O392"/>
    <mergeCell ref="B408:O408"/>
    <mergeCell ref="B424:O424"/>
    <mergeCell ref="B350:O350"/>
    <mergeCell ref="B371:O371"/>
    <mergeCell ref="B293:O293"/>
    <mergeCell ref="B305:O305"/>
    <mergeCell ref="B327:O327"/>
    <mergeCell ref="B269:O269"/>
    <mergeCell ref="B136:O136"/>
    <mergeCell ref="R5:T6"/>
    <mergeCell ref="B104:O104"/>
    <mergeCell ref="B120:O120"/>
    <mergeCell ref="B6:O6"/>
    <mergeCell ref="B61:O61"/>
    <mergeCell ref="B83:O83"/>
    <mergeCell ref="B164:O164"/>
    <mergeCell ref="B198:O198"/>
    <mergeCell ref="B152:O152"/>
    <mergeCell ref="B182:O182"/>
    <mergeCell ref="B215:O215"/>
    <mergeCell ref="B233:O233"/>
    <mergeCell ref="B254:O254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779"/>
  <sheetViews>
    <sheetView topLeftCell="A283" workbookViewId="0">
      <selection activeCell="B295" sqref="B295:B304"/>
    </sheetView>
  </sheetViews>
  <sheetFormatPr defaultRowHeight="15" x14ac:dyDescent="0.25"/>
  <cols>
    <col min="1" max="1" width="1.7109375" customWidth="1"/>
    <col min="2" max="2" width="15.7109375" customWidth="1"/>
    <col min="3" max="3" width="25.7109375" customWidth="1"/>
    <col min="4" max="5" width="20.7109375" customWidth="1"/>
    <col min="6" max="14" width="5.7109375" customWidth="1"/>
    <col min="15" max="15" width="7.7109375" customWidth="1"/>
    <col min="16" max="16" width="10.7109375" style="50" customWidth="1"/>
    <col min="17" max="17" width="9.28515625" style="50" bestFit="1" customWidth="1"/>
    <col min="18" max="19" width="15.7109375" style="50" customWidth="1"/>
    <col min="20" max="20" width="6.7109375" style="50" customWidth="1"/>
  </cols>
  <sheetData>
    <row r="1" spans="1:20" x14ac:dyDescent="0.25">
      <c r="A1" s="1"/>
      <c r="B1" s="15"/>
      <c r="C1" s="1"/>
      <c r="D1" s="1"/>
      <c r="E1" s="1"/>
      <c r="F1" s="39"/>
      <c r="G1" s="39"/>
      <c r="H1" s="39"/>
      <c r="I1" s="39"/>
      <c r="J1" s="39"/>
      <c r="K1" s="39"/>
      <c r="L1" s="39"/>
      <c r="M1" s="39"/>
      <c r="N1" s="39"/>
      <c r="O1" s="2"/>
      <c r="P1" s="211"/>
      <c r="Q1" s="141"/>
      <c r="R1" s="45"/>
      <c r="S1" s="56"/>
      <c r="T1" s="64"/>
    </row>
    <row r="2" spans="1:20" ht="28.5" x14ac:dyDescent="0.45">
      <c r="A2" s="1"/>
      <c r="B2" s="439" t="str">
        <f>'GABB DASHBOARD'!E2</f>
        <v>2024 TCR Report for [GA Baseball]</v>
      </c>
      <c r="C2" s="379"/>
      <c r="D2" s="379"/>
      <c r="E2" s="379"/>
      <c r="F2" s="379"/>
      <c r="G2" s="379"/>
      <c r="H2" s="379"/>
      <c r="I2" s="42"/>
      <c r="J2" s="42"/>
      <c r="K2" s="41"/>
      <c r="L2" s="30"/>
      <c r="M2" s="380" t="s">
        <v>19</v>
      </c>
      <c r="N2" s="380"/>
      <c r="O2" s="380"/>
      <c r="P2" s="207">
        <f>O770</f>
        <v>0</v>
      </c>
      <c r="Q2" s="141"/>
      <c r="R2" s="45"/>
      <c r="S2" s="56"/>
      <c r="T2" s="64"/>
    </row>
    <row r="3" spans="1:20" s="10" customFormat="1" ht="15" customHeight="1" x14ac:dyDescent="0.25">
      <c r="A3" s="5"/>
      <c r="B3" s="16" t="s">
        <v>50</v>
      </c>
      <c r="C3" s="7"/>
      <c r="D3" s="7"/>
      <c r="E3" s="7"/>
      <c r="F3" s="40"/>
      <c r="G3" s="41"/>
      <c r="H3" s="42"/>
      <c r="I3" s="6"/>
      <c r="J3" s="6"/>
      <c r="K3" s="6"/>
      <c r="L3" s="41"/>
      <c r="M3" s="42"/>
      <c r="N3" s="42"/>
      <c r="O3" s="9"/>
      <c r="P3" s="212"/>
      <c r="Q3" s="142"/>
      <c r="R3" s="65"/>
      <c r="S3" s="65"/>
      <c r="T3" s="65"/>
    </row>
    <row r="4" spans="1:20" x14ac:dyDescent="0.25">
      <c r="A4" s="3"/>
      <c r="B4" s="17"/>
      <c r="C4" s="3"/>
      <c r="D4" s="3"/>
      <c r="E4" s="3"/>
      <c r="F4" s="43"/>
      <c r="G4" s="43"/>
      <c r="H4" s="43"/>
      <c r="I4" s="43"/>
      <c r="J4" s="43"/>
      <c r="K4" s="43"/>
      <c r="L4" s="43"/>
      <c r="M4" s="43"/>
      <c r="N4" s="43"/>
      <c r="O4" s="4"/>
      <c r="P4" s="213"/>
      <c r="Q4" s="141"/>
      <c r="R4" s="45"/>
      <c r="S4" s="56"/>
      <c r="T4" s="64"/>
    </row>
    <row r="5" spans="1:20" s="14" customFormat="1" ht="15" customHeight="1" x14ac:dyDescent="0.25">
      <c r="A5" s="8"/>
      <c r="B5" s="440" t="s">
        <v>51</v>
      </c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36" t="s">
        <v>33</v>
      </c>
      <c r="S5" s="436"/>
      <c r="T5" s="436"/>
    </row>
    <row r="6" spans="1:20" ht="15" customHeight="1" x14ac:dyDescent="0.25">
      <c r="A6" s="3"/>
      <c r="B6" s="438" t="s">
        <v>166</v>
      </c>
      <c r="C6" s="438"/>
      <c r="D6" s="438"/>
      <c r="E6" s="438"/>
      <c r="F6" s="438"/>
      <c r="G6" s="438"/>
      <c r="H6" s="438"/>
      <c r="I6" s="438"/>
      <c r="J6" s="438"/>
      <c r="K6" s="438"/>
      <c r="L6" s="438"/>
      <c r="M6" s="438"/>
      <c r="N6" s="438"/>
      <c r="O6" s="438"/>
      <c r="P6" s="150">
        <f>SUM(O8:O16)</f>
        <v>0</v>
      </c>
      <c r="Q6" s="279">
        <f>SUM(Q8:Q16)</f>
        <v>0</v>
      </c>
      <c r="R6" s="436"/>
      <c r="S6" s="436"/>
      <c r="T6" s="436"/>
    </row>
    <row r="7" spans="1:20" x14ac:dyDescent="0.25">
      <c r="A7" s="3"/>
      <c r="B7" s="326" t="s">
        <v>0</v>
      </c>
      <c r="C7" s="208" t="s">
        <v>1</v>
      </c>
      <c r="D7" s="208" t="s">
        <v>2</v>
      </c>
      <c r="E7" s="208" t="s">
        <v>28</v>
      </c>
      <c r="F7" s="208" t="s">
        <v>3</v>
      </c>
      <c r="G7" s="208" t="s">
        <v>4</v>
      </c>
      <c r="H7" s="208" t="s">
        <v>5</v>
      </c>
      <c r="I7" s="208" t="s">
        <v>6</v>
      </c>
      <c r="J7" s="208" t="s">
        <v>7</v>
      </c>
      <c r="K7" s="208" t="s">
        <v>8</v>
      </c>
      <c r="L7" s="208" t="s">
        <v>9</v>
      </c>
      <c r="M7" s="208" t="s">
        <v>10</v>
      </c>
      <c r="N7" s="208" t="s">
        <v>11</v>
      </c>
      <c r="O7" s="208" t="s">
        <v>12</v>
      </c>
      <c r="P7" s="209" t="s">
        <v>22</v>
      </c>
      <c r="Q7" s="280" t="s">
        <v>37</v>
      </c>
      <c r="R7" s="305" t="s">
        <v>2</v>
      </c>
      <c r="S7" s="305" t="s">
        <v>32</v>
      </c>
      <c r="T7" s="305" t="s">
        <v>12</v>
      </c>
    </row>
    <row r="8" spans="1:20" x14ac:dyDescent="0.25">
      <c r="A8" s="3"/>
      <c r="B8" s="24" t="s">
        <v>166</v>
      </c>
      <c r="C8" s="323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210">
        <f t="shared" ref="O8:O16" si="0">SUM(F8:N8)</f>
        <v>0</v>
      </c>
      <c r="P8" s="214"/>
      <c r="Q8" s="281"/>
      <c r="R8" s="307" t="s">
        <v>62</v>
      </c>
      <c r="S8" s="306" t="s">
        <v>46</v>
      </c>
      <c r="T8" s="308">
        <f>SUMIF(D8:D799, "Bishop", O8:O799)</f>
        <v>0</v>
      </c>
    </row>
    <row r="9" spans="1:20" x14ac:dyDescent="0.25">
      <c r="A9" s="3"/>
      <c r="B9" s="24" t="s">
        <v>166</v>
      </c>
      <c r="C9" s="323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210">
        <f t="shared" si="0"/>
        <v>0</v>
      </c>
      <c r="P9" s="214"/>
      <c r="Q9" s="281"/>
      <c r="R9" s="307" t="s">
        <v>88</v>
      </c>
      <c r="S9" s="306" t="s">
        <v>46</v>
      </c>
      <c r="T9" s="308">
        <f>SUMIF(D9:D800, "Brunswick", O9:O800)</f>
        <v>0</v>
      </c>
    </row>
    <row r="10" spans="1:20" x14ac:dyDescent="0.25">
      <c r="A10" s="3"/>
      <c r="B10" s="24" t="s">
        <v>166</v>
      </c>
      <c r="C10" s="323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210">
        <f t="shared" si="0"/>
        <v>0</v>
      </c>
      <c r="P10" s="214"/>
      <c r="Q10" s="281"/>
      <c r="R10" s="307" t="s">
        <v>116</v>
      </c>
      <c r="S10" s="306" t="s">
        <v>46</v>
      </c>
      <c r="T10" s="308">
        <f>SUMIF(D10:D801, "Blackr", O10:O801)</f>
        <v>0</v>
      </c>
    </row>
    <row r="11" spans="1:20" x14ac:dyDescent="0.25">
      <c r="A11" s="3"/>
      <c r="B11" s="24" t="s">
        <v>166</v>
      </c>
      <c r="C11" s="324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210">
        <f t="shared" si="0"/>
        <v>0</v>
      </c>
      <c r="P11" s="214"/>
      <c r="Q11" s="281"/>
      <c r="R11" s="307" t="s">
        <v>63</v>
      </c>
      <c r="S11" s="306" t="s">
        <v>59</v>
      </c>
      <c r="T11" s="308">
        <f>SUMIF(D8:D799, "Carrollton", O8:O799)</f>
        <v>0</v>
      </c>
    </row>
    <row r="12" spans="1:20" x14ac:dyDescent="0.25">
      <c r="A12" s="3"/>
      <c r="B12" s="24" t="s">
        <v>166</v>
      </c>
      <c r="C12" s="32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210">
        <f t="shared" si="0"/>
        <v>0</v>
      </c>
      <c r="P12" s="214"/>
      <c r="Q12" s="281"/>
      <c r="R12" s="307" t="s">
        <v>64</v>
      </c>
      <c r="S12" s="306" t="s">
        <v>46</v>
      </c>
      <c r="T12" s="308">
        <f>SUMIF(D8:D799, "Conyers", O8:O799)</f>
        <v>0</v>
      </c>
    </row>
    <row r="13" spans="1:20" x14ac:dyDescent="0.25">
      <c r="A13" s="3"/>
      <c r="B13" s="24" t="s">
        <v>166</v>
      </c>
      <c r="C13" s="323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210">
        <f t="shared" si="0"/>
        <v>0</v>
      </c>
      <c r="P13" s="214"/>
      <c r="Q13" s="281"/>
      <c r="R13" s="307" t="s">
        <v>65</v>
      </c>
      <c r="S13" s="306" t="s">
        <v>59</v>
      </c>
      <c r="T13" s="308">
        <f>SUMIF(D8:D799, "Covington", O8:O799)</f>
        <v>0</v>
      </c>
    </row>
    <row r="14" spans="1:20" x14ac:dyDescent="0.25">
      <c r="A14" s="3"/>
      <c r="B14" s="24" t="s">
        <v>166</v>
      </c>
      <c r="C14" s="323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210">
        <f t="shared" si="0"/>
        <v>0</v>
      </c>
      <c r="P14" s="214"/>
      <c r="Q14" s="281"/>
      <c r="R14" s="307" t="s">
        <v>66</v>
      </c>
      <c r="S14" s="306" t="s">
        <v>60</v>
      </c>
      <c r="T14" s="308">
        <f>SUMIF(D8:D799, "Cumming", O8:O799)</f>
        <v>0</v>
      </c>
    </row>
    <row r="15" spans="1:20" x14ac:dyDescent="0.25">
      <c r="A15" s="3"/>
      <c r="B15" s="24" t="s">
        <v>166</v>
      </c>
      <c r="C15" s="327" t="s">
        <v>37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210">
        <f t="shared" si="0"/>
        <v>0</v>
      </c>
      <c r="P15" s="214"/>
      <c r="Q15" s="281"/>
      <c r="R15" s="307" t="s">
        <v>96</v>
      </c>
      <c r="S15" s="306" t="s">
        <v>60</v>
      </c>
      <c r="T15" s="308">
        <f>SUMIF(D9:D800, "Dublin", O9:O800)</f>
        <v>0</v>
      </c>
    </row>
    <row r="16" spans="1:20" x14ac:dyDescent="0.25">
      <c r="A16" s="3"/>
      <c r="B16" s="24" t="s">
        <v>166</v>
      </c>
      <c r="C16" s="328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210">
        <f t="shared" si="0"/>
        <v>0</v>
      </c>
      <c r="P16" s="214"/>
      <c r="Q16" s="281"/>
      <c r="R16" s="307" t="s">
        <v>111</v>
      </c>
      <c r="S16" s="306" t="s">
        <v>60</v>
      </c>
      <c r="T16" s="308">
        <f>SUMIF(D10:D801, "Douglas", O10:O801)</f>
        <v>0</v>
      </c>
    </row>
    <row r="17" spans="1:20" x14ac:dyDescent="0.25">
      <c r="A17" s="3"/>
      <c r="B17" s="437" t="s">
        <v>167</v>
      </c>
      <c r="C17" s="438"/>
      <c r="D17" s="438"/>
      <c r="E17" s="438"/>
      <c r="F17" s="438"/>
      <c r="G17" s="438"/>
      <c r="H17" s="438"/>
      <c r="I17" s="438"/>
      <c r="J17" s="438"/>
      <c r="K17" s="438"/>
      <c r="L17" s="438"/>
      <c r="M17" s="438"/>
      <c r="N17" s="438"/>
      <c r="O17" s="438"/>
      <c r="P17" s="150">
        <f>SUM(O19:O38)</f>
        <v>0</v>
      </c>
      <c r="Q17" s="279">
        <f>SUM(Q19:Q38)</f>
        <v>0</v>
      </c>
      <c r="R17" s="307" t="s">
        <v>67</v>
      </c>
      <c r="S17" s="306" t="s">
        <v>46</v>
      </c>
      <c r="T17" s="308">
        <f>SUMIF(D8:D799, "Eatonton", O8:O799)</f>
        <v>0</v>
      </c>
    </row>
    <row r="18" spans="1:20" x14ac:dyDescent="0.25">
      <c r="A18" s="3"/>
      <c r="B18" s="326" t="s">
        <v>0</v>
      </c>
      <c r="C18" s="208" t="s">
        <v>1</v>
      </c>
      <c r="D18" s="208" t="s">
        <v>2</v>
      </c>
      <c r="E18" s="208" t="s">
        <v>28</v>
      </c>
      <c r="F18" s="208" t="s">
        <v>3</v>
      </c>
      <c r="G18" s="208" t="s">
        <v>4</v>
      </c>
      <c r="H18" s="208" t="s">
        <v>5</v>
      </c>
      <c r="I18" s="208" t="s">
        <v>6</v>
      </c>
      <c r="J18" s="208" t="s">
        <v>7</v>
      </c>
      <c r="K18" s="208" t="s">
        <v>8</v>
      </c>
      <c r="L18" s="208" t="s">
        <v>9</v>
      </c>
      <c r="M18" s="208" t="s">
        <v>10</v>
      </c>
      <c r="N18" s="208" t="s">
        <v>11</v>
      </c>
      <c r="O18" s="208" t="s">
        <v>12</v>
      </c>
      <c r="P18" s="209" t="s">
        <v>22</v>
      </c>
      <c r="Q18" s="280" t="s">
        <v>37</v>
      </c>
      <c r="R18" s="307" t="s">
        <v>68</v>
      </c>
      <c r="S18" s="306" t="s">
        <v>60</v>
      </c>
      <c r="T18" s="308">
        <f>SUMIF(D8:D799, "Effingham", O8:O799)</f>
        <v>0</v>
      </c>
    </row>
    <row r="19" spans="1:20" x14ac:dyDescent="0.25">
      <c r="A19" s="3"/>
      <c r="B19" s="24" t="s">
        <v>167</v>
      </c>
      <c r="C19" s="323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210">
        <f t="shared" ref="O19:O38" si="1">SUM(F19:N19)</f>
        <v>0</v>
      </c>
      <c r="P19" s="214"/>
      <c r="Q19" s="281"/>
      <c r="R19" s="307" t="s">
        <v>69</v>
      </c>
      <c r="S19" s="306" t="s">
        <v>46</v>
      </c>
      <c r="T19" s="308">
        <f>SUMIF(D8:D799, "Franklin", O8:O799)</f>
        <v>0</v>
      </c>
    </row>
    <row r="20" spans="1:20" x14ac:dyDescent="0.25">
      <c r="A20" s="3"/>
      <c r="B20" s="24" t="s">
        <v>167</v>
      </c>
      <c r="C20" s="323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210">
        <f t="shared" si="1"/>
        <v>0</v>
      </c>
      <c r="P20" s="214"/>
      <c r="Q20" s="281"/>
      <c r="R20" s="307" t="s">
        <v>70</v>
      </c>
      <c r="S20" s="306" t="s">
        <v>60</v>
      </c>
      <c r="T20" s="308">
        <f>SUMIF(D8:D799, "Gray", O8:O799)</f>
        <v>0</v>
      </c>
    </row>
    <row r="21" spans="1:20" x14ac:dyDescent="0.25">
      <c r="A21" s="3"/>
      <c r="B21" s="24" t="s">
        <v>167</v>
      </c>
      <c r="C21" s="323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210">
        <f t="shared" si="1"/>
        <v>0</v>
      </c>
      <c r="P21" s="214"/>
      <c r="Q21" s="281"/>
      <c r="R21" s="307" t="s">
        <v>71</v>
      </c>
      <c r="S21" s="306" t="s">
        <v>46</v>
      </c>
      <c r="T21" s="308">
        <f>SUMIF(D8:D799, "Griffin", O8:O799)</f>
        <v>0</v>
      </c>
    </row>
    <row r="22" spans="1:20" x14ac:dyDescent="0.25">
      <c r="A22" s="3"/>
      <c r="B22" s="24" t="s">
        <v>167</v>
      </c>
      <c r="C22" s="323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210">
        <f t="shared" si="1"/>
        <v>0</v>
      </c>
      <c r="P22" s="214"/>
      <c r="Q22" s="281"/>
      <c r="R22" s="307" t="s">
        <v>72</v>
      </c>
      <c r="S22" s="306" t="s">
        <v>46</v>
      </c>
      <c r="T22" s="308">
        <f>SUMIF(D8:D799, "Hampton", O8:O799)</f>
        <v>0</v>
      </c>
    </row>
    <row r="23" spans="1:20" x14ac:dyDescent="0.25">
      <c r="A23" s="3"/>
      <c r="B23" s="24" t="s">
        <v>167</v>
      </c>
      <c r="C23" s="323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210">
        <f t="shared" si="1"/>
        <v>0</v>
      </c>
      <c r="P23" s="214"/>
      <c r="Q23" s="281"/>
      <c r="R23" s="307" t="s">
        <v>119</v>
      </c>
      <c r="S23" s="306" t="s">
        <v>46</v>
      </c>
      <c r="T23" s="308">
        <f>SUMIF(D9:D800, "Hazlehurst", O9:O800)</f>
        <v>0</v>
      </c>
    </row>
    <row r="24" spans="1:20" x14ac:dyDescent="0.25">
      <c r="A24" s="3"/>
      <c r="B24" s="24" t="s">
        <v>167</v>
      </c>
      <c r="C24" s="323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210">
        <f t="shared" si="1"/>
        <v>0</v>
      </c>
      <c r="P24" s="214"/>
      <c r="Q24" s="281"/>
      <c r="R24" s="307" t="s">
        <v>73</v>
      </c>
      <c r="S24" s="306" t="s">
        <v>60</v>
      </c>
      <c r="T24" s="308">
        <f>SUMIF(D8:D799, "Homer", O8:O799)</f>
        <v>0</v>
      </c>
    </row>
    <row r="25" spans="1:20" x14ac:dyDescent="0.25">
      <c r="A25" s="3"/>
      <c r="B25" s="24" t="s">
        <v>167</v>
      </c>
      <c r="C25" s="323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210">
        <f t="shared" si="1"/>
        <v>0</v>
      </c>
      <c r="P25" s="214"/>
      <c r="Q25" s="281"/>
      <c r="R25" s="307" t="s">
        <v>74</v>
      </c>
      <c r="S25" s="306" t="s">
        <v>59</v>
      </c>
      <c r="T25" s="308">
        <f>SUMIF(D8:D799, "Hoschton", O8:O799)</f>
        <v>0</v>
      </c>
    </row>
    <row r="26" spans="1:20" x14ac:dyDescent="0.25">
      <c r="A26" s="3"/>
      <c r="B26" s="24" t="s">
        <v>167</v>
      </c>
      <c r="C26" s="323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210">
        <f t="shared" si="1"/>
        <v>0</v>
      </c>
      <c r="P26" s="214"/>
      <c r="Q26" s="281"/>
      <c r="R26" s="307" t="s">
        <v>75</v>
      </c>
      <c r="S26" s="306" t="s">
        <v>60</v>
      </c>
      <c r="T26" s="308">
        <f>SUMIF(D8:D799, "Jackson", O8:O799)</f>
        <v>0</v>
      </c>
    </row>
    <row r="27" spans="1:20" x14ac:dyDescent="0.25">
      <c r="A27" s="3"/>
      <c r="B27" s="24" t="s">
        <v>167</v>
      </c>
      <c r="C27" s="323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210">
        <f t="shared" si="1"/>
        <v>0</v>
      </c>
      <c r="P27" s="214"/>
      <c r="Q27" s="281"/>
      <c r="R27" s="307" t="s">
        <v>76</v>
      </c>
      <c r="S27" s="306" t="s">
        <v>60</v>
      </c>
      <c r="T27" s="308">
        <f>SUMIF(D8:D799, "Jefferson", O8:O799)</f>
        <v>0</v>
      </c>
    </row>
    <row r="28" spans="1:20" x14ac:dyDescent="0.25">
      <c r="A28" s="3"/>
      <c r="B28" s="24" t="s">
        <v>167</v>
      </c>
      <c r="C28" s="323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210">
        <f t="shared" si="1"/>
        <v>0</v>
      </c>
      <c r="P28" s="214"/>
      <c r="Q28" s="281"/>
      <c r="R28" s="307" t="s">
        <v>122</v>
      </c>
      <c r="S28" s="306" t="s">
        <v>60</v>
      </c>
      <c r="T28" s="308">
        <f>SUMIF(D9:D800, "Jessup", O9:O800)</f>
        <v>0</v>
      </c>
    </row>
    <row r="29" spans="1:20" x14ac:dyDescent="0.25">
      <c r="A29" s="3"/>
      <c r="B29" s="24" t="s">
        <v>167</v>
      </c>
      <c r="C29" s="323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210">
        <f t="shared" si="1"/>
        <v>0</v>
      </c>
      <c r="P29" s="214"/>
      <c r="Q29" s="281"/>
      <c r="R29" s="307" t="s">
        <v>77</v>
      </c>
      <c r="S29" s="306" t="s">
        <v>46</v>
      </c>
      <c r="T29" s="308">
        <f>SUMIF(D8:D799, "LaGrange", O8:O799)</f>
        <v>0</v>
      </c>
    </row>
    <row r="30" spans="1:20" x14ac:dyDescent="0.25">
      <c r="A30" s="3"/>
      <c r="B30" s="24" t="s">
        <v>167</v>
      </c>
      <c r="C30" s="323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210">
        <f t="shared" si="1"/>
        <v>0</v>
      </c>
      <c r="P30" s="214"/>
      <c r="Q30" s="281"/>
      <c r="R30" s="307" t="s">
        <v>78</v>
      </c>
      <c r="S30" s="306" t="s">
        <v>60</v>
      </c>
      <c r="T30" s="308">
        <f>SUMIF(D8:D799, "Lilburn", O8:O799)</f>
        <v>0</v>
      </c>
    </row>
    <row r="31" spans="1:20" x14ac:dyDescent="0.25">
      <c r="A31" s="3"/>
      <c r="B31" s="24" t="s">
        <v>167</v>
      </c>
      <c r="C31" s="323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210">
        <f t="shared" si="1"/>
        <v>0</v>
      </c>
      <c r="P31" s="214"/>
      <c r="Q31" s="281"/>
      <c r="R31" s="307" t="s">
        <v>79</v>
      </c>
      <c r="S31" s="306" t="s">
        <v>46</v>
      </c>
      <c r="T31" s="308">
        <f>SUMIF(D8:D799, "Milledgeville", O8:O799)</f>
        <v>0</v>
      </c>
    </row>
    <row r="32" spans="1:20" x14ac:dyDescent="0.25">
      <c r="A32" s="3"/>
      <c r="B32" s="24" t="s">
        <v>167</v>
      </c>
      <c r="C32" s="323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210">
        <f t="shared" si="1"/>
        <v>0</v>
      </c>
      <c r="P32" s="214"/>
      <c r="Q32" s="281"/>
      <c r="R32" s="307" t="s">
        <v>80</v>
      </c>
      <c r="S32" s="306" t="s">
        <v>60</v>
      </c>
      <c r="T32" s="308">
        <f>SUMIF(D8:D799, "Nicholson", O8:O799)</f>
        <v>0</v>
      </c>
    </row>
    <row r="33" spans="1:20" x14ac:dyDescent="0.25">
      <c r="A33" s="3"/>
      <c r="B33" s="24" t="s">
        <v>167</v>
      </c>
      <c r="C33" s="323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210">
        <f t="shared" si="1"/>
        <v>0</v>
      </c>
      <c r="P33" s="214"/>
      <c r="Q33" s="281"/>
      <c r="R33" s="307" t="s">
        <v>81</v>
      </c>
      <c r="S33" s="306" t="s">
        <v>60</v>
      </c>
      <c r="T33" s="308">
        <f>SUMIF(D8:D799, "Pooler", O8:O799)</f>
        <v>0</v>
      </c>
    </row>
    <row r="34" spans="1:20" x14ac:dyDescent="0.25">
      <c r="A34" s="3"/>
      <c r="B34" s="24" t="s">
        <v>167</v>
      </c>
      <c r="C34" s="323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210">
        <f t="shared" si="1"/>
        <v>0</v>
      </c>
      <c r="P34" s="214"/>
      <c r="Q34" s="281"/>
      <c r="R34" s="307" t="s">
        <v>82</v>
      </c>
      <c r="S34" s="306" t="s">
        <v>60</v>
      </c>
      <c r="T34" s="308">
        <f>SUMIF(D8:D799, "Rincon", O8:O799)</f>
        <v>0</v>
      </c>
    </row>
    <row r="35" spans="1:20" x14ac:dyDescent="0.25">
      <c r="A35" s="3"/>
      <c r="B35" s="24" t="s">
        <v>167</v>
      </c>
      <c r="C35" s="323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210">
        <f t="shared" si="1"/>
        <v>0</v>
      </c>
      <c r="P35" s="214"/>
      <c r="Q35" s="281"/>
      <c r="R35" s="307" t="s">
        <v>83</v>
      </c>
      <c r="S35" s="306" t="s">
        <v>60</v>
      </c>
      <c r="T35" s="308">
        <f>SUMIF(D8:D799, "Savannah", O8:O799)</f>
        <v>0</v>
      </c>
    </row>
    <row r="36" spans="1:20" x14ac:dyDescent="0.25">
      <c r="A36" s="3"/>
      <c r="B36" s="24" t="s">
        <v>167</v>
      </c>
      <c r="C36" s="323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210">
        <f t="shared" si="1"/>
        <v>0</v>
      </c>
      <c r="P36" s="214"/>
      <c r="Q36" s="281"/>
      <c r="R36" s="307" t="s">
        <v>95</v>
      </c>
      <c r="S36" s="306" t="s">
        <v>60</v>
      </c>
      <c r="T36" s="308">
        <f>SUMIF(D10:D801, "Springfield", O10:O801)</f>
        <v>0</v>
      </c>
    </row>
    <row r="37" spans="1:20" x14ac:dyDescent="0.25">
      <c r="A37" s="3"/>
      <c r="B37" s="24" t="s">
        <v>167</v>
      </c>
      <c r="C37" s="327" t="s">
        <v>37</v>
      </c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210">
        <f t="shared" si="1"/>
        <v>0</v>
      </c>
      <c r="P37" s="214"/>
      <c r="Q37" s="281"/>
      <c r="R37" s="307" t="s">
        <v>92</v>
      </c>
      <c r="S37" s="306" t="s">
        <v>60</v>
      </c>
      <c r="T37" s="308">
        <f>SUMIF(D11:D802, "Blackshear", O11:O802)</f>
        <v>0</v>
      </c>
    </row>
    <row r="38" spans="1:20" x14ac:dyDescent="0.25">
      <c r="A38" s="3"/>
      <c r="B38" s="24" t="s">
        <v>167</v>
      </c>
      <c r="C38" s="328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210">
        <f t="shared" si="1"/>
        <v>0</v>
      </c>
      <c r="P38" s="214"/>
      <c r="Q38" s="281"/>
      <c r="R38" s="307" t="s">
        <v>84</v>
      </c>
      <c r="S38" s="306" t="s">
        <v>60</v>
      </c>
      <c r="T38" s="308">
        <f>SUMIF(D8:D799, "Watkinsville", O8:O799)</f>
        <v>0</v>
      </c>
    </row>
    <row r="39" spans="1:20" x14ac:dyDescent="0.25">
      <c r="A39" s="3"/>
      <c r="B39" s="437" t="s">
        <v>168</v>
      </c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150">
        <f>SUM(O41:O60)</f>
        <v>0</v>
      </c>
      <c r="Q39" s="279">
        <f>SUM(Q41:Q60)</f>
        <v>0</v>
      </c>
      <c r="R39" s="307" t="s">
        <v>105</v>
      </c>
      <c r="S39" s="306" t="s">
        <v>60</v>
      </c>
      <c r="T39" s="308">
        <f>SUMIF(D9:D800, "Waycross", O9:O800)</f>
        <v>0</v>
      </c>
    </row>
    <row r="40" spans="1:20" x14ac:dyDescent="0.25">
      <c r="A40" s="3"/>
      <c r="B40" s="326" t="s">
        <v>0</v>
      </c>
      <c r="C40" s="208" t="s">
        <v>1</v>
      </c>
      <c r="D40" s="208" t="s">
        <v>2</v>
      </c>
      <c r="E40" s="208" t="s">
        <v>28</v>
      </c>
      <c r="F40" s="208" t="s">
        <v>3</v>
      </c>
      <c r="G40" s="208" t="s">
        <v>4</v>
      </c>
      <c r="H40" s="208" t="s">
        <v>5</v>
      </c>
      <c r="I40" s="208" t="s">
        <v>6</v>
      </c>
      <c r="J40" s="208" t="s">
        <v>7</v>
      </c>
      <c r="K40" s="208" t="s">
        <v>8</v>
      </c>
      <c r="L40" s="208" t="s">
        <v>9</v>
      </c>
      <c r="M40" s="208" t="s">
        <v>10</v>
      </c>
      <c r="N40" s="208" t="s">
        <v>11</v>
      </c>
      <c r="O40" s="208" t="s">
        <v>12</v>
      </c>
      <c r="P40" s="209" t="s">
        <v>22</v>
      </c>
      <c r="Q40" s="280" t="s">
        <v>37</v>
      </c>
      <c r="R40" s="307" t="s">
        <v>85</v>
      </c>
      <c r="S40" s="306" t="s">
        <v>61</v>
      </c>
      <c r="T40" s="308">
        <f>SUMIF(D8:D799, "Winder", O8:O799)</f>
        <v>0</v>
      </c>
    </row>
    <row r="41" spans="1:20" x14ac:dyDescent="0.25">
      <c r="A41" s="3"/>
      <c r="B41" s="24" t="s">
        <v>170</v>
      </c>
      <c r="C41" s="323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210">
        <f t="shared" ref="O41:O103" si="2">SUM(F41:N41)</f>
        <v>0</v>
      </c>
      <c r="P41" s="214"/>
      <c r="Q41" s="281"/>
      <c r="R41" s="307" t="s">
        <v>86</v>
      </c>
      <c r="S41" s="306" t="s">
        <v>46</v>
      </c>
      <c r="T41" s="308">
        <f>SUMIF(D8:D799, "Toccoa", O8:O799)</f>
        <v>0</v>
      </c>
    </row>
    <row r="42" spans="1:20" x14ac:dyDescent="0.25">
      <c r="A42" s="3"/>
      <c r="B42" s="24" t="s">
        <v>170</v>
      </c>
      <c r="C42" s="323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210">
        <f t="shared" si="2"/>
        <v>0</v>
      </c>
      <c r="P42" s="214"/>
      <c r="Q42" s="281"/>
      <c r="R42"/>
      <c r="S42"/>
      <c r="T42"/>
    </row>
    <row r="43" spans="1:20" x14ac:dyDescent="0.25">
      <c r="A43" s="3"/>
      <c r="B43" s="24" t="s">
        <v>170</v>
      </c>
      <c r="C43" s="323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210">
        <f t="shared" si="2"/>
        <v>0</v>
      </c>
      <c r="P43" s="214"/>
      <c r="Q43" s="146"/>
      <c r="R43"/>
      <c r="S43"/>
      <c r="T43"/>
    </row>
    <row r="44" spans="1:20" x14ac:dyDescent="0.25">
      <c r="A44" s="3"/>
      <c r="B44" s="24" t="s">
        <v>170</v>
      </c>
      <c r="C44" s="323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210">
        <f t="shared" si="2"/>
        <v>0</v>
      </c>
      <c r="P44" s="214"/>
      <c r="Q44" s="146"/>
      <c r="R44"/>
      <c r="S44"/>
      <c r="T44"/>
    </row>
    <row r="45" spans="1:20" x14ac:dyDescent="0.25">
      <c r="A45" s="3"/>
      <c r="B45" s="24" t="s">
        <v>170</v>
      </c>
      <c r="C45" s="323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210">
        <f t="shared" si="2"/>
        <v>0</v>
      </c>
      <c r="P45" s="214"/>
      <c r="Q45" s="146"/>
      <c r="R45"/>
      <c r="S45"/>
      <c r="T45"/>
    </row>
    <row r="46" spans="1:20" x14ac:dyDescent="0.25">
      <c r="A46" s="3"/>
      <c r="B46" s="24" t="s">
        <v>170</v>
      </c>
      <c r="C46" s="323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210">
        <f t="shared" si="2"/>
        <v>0</v>
      </c>
      <c r="P46" s="214"/>
      <c r="Q46" s="146"/>
      <c r="R46"/>
      <c r="S46"/>
      <c r="T46"/>
    </row>
    <row r="47" spans="1:20" x14ac:dyDescent="0.25">
      <c r="A47" s="3"/>
      <c r="B47" s="24" t="s">
        <v>170</v>
      </c>
      <c r="C47" s="323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210">
        <f t="shared" si="2"/>
        <v>0</v>
      </c>
      <c r="P47" s="214"/>
      <c r="Q47" s="146"/>
      <c r="R47"/>
      <c r="S47"/>
      <c r="T47"/>
    </row>
    <row r="48" spans="1:20" x14ac:dyDescent="0.25">
      <c r="A48" s="3"/>
      <c r="B48" s="24" t="s">
        <v>170</v>
      </c>
      <c r="C48" s="323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210">
        <f t="shared" si="2"/>
        <v>0</v>
      </c>
      <c r="P48" s="214"/>
      <c r="Q48" s="146"/>
      <c r="R48"/>
      <c r="S48"/>
      <c r="T48"/>
    </row>
    <row r="49" spans="1:20" x14ac:dyDescent="0.25">
      <c r="A49" s="3"/>
      <c r="B49" s="24" t="s">
        <v>170</v>
      </c>
      <c r="C49" s="323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210">
        <f t="shared" si="2"/>
        <v>0</v>
      </c>
      <c r="P49" s="214"/>
      <c r="Q49" s="146"/>
      <c r="R49"/>
      <c r="S49"/>
      <c r="T49"/>
    </row>
    <row r="50" spans="1:20" x14ac:dyDescent="0.25">
      <c r="A50" s="3"/>
      <c r="B50" s="24" t="s">
        <v>170</v>
      </c>
      <c r="C50" s="323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210">
        <f t="shared" si="2"/>
        <v>0</v>
      </c>
      <c r="P50" s="214"/>
      <c r="Q50" s="146"/>
      <c r="R50"/>
      <c r="S50"/>
      <c r="T50"/>
    </row>
    <row r="51" spans="1:20" x14ac:dyDescent="0.25">
      <c r="A51" s="3"/>
      <c r="B51" s="24" t="s">
        <v>170</v>
      </c>
      <c r="C51" s="323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210">
        <f t="shared" si="2"/>
        <v>0</v>
      </c>
      <c r="P51" s="214"/>
      <c r="Q51" s="146"/>
      <c r="R51"/>
      <c r="S51"/>
      <c r="T51"/>
    </row>
    <row r="52" spans="1:20" x14ac:dyDescent="0.25">
      <c r="A52" s="3"/>
      <c r="B52" s="24" t="s">
        <v>170</v>
      </c>
      <c r="C52" s="323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210">
        <f t="shared" si="2"/>
        <v>0</v>
      </c>
      <c r="P52" s="214"/>
      <c r="Q52" s="146"/>
      <c r="R52"/>
      <c r="S52"/>
      <c r="T52"/>
    </row>
    <row r="53" spans="1:20" x14ac:dyDescent="0.25">
      <c r="A53" s="3"/>
      <c r="B53" s="24" t="s">
        <v>170</v>
      </c>
      <c r="C53" s="323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210">
        <f t="shared" si="2"/>
        <v>0</v>
      </c>
      <c r="P53" s="214"/>
      <c r="Q53" s="146"/>
      <c r="R53"/>
      <c r="S53"/>
      <c r="T53"/>
    </row>
    <row r="54" spans="1:20" x14ac:dyDescent="0.25">
      <c r="A54" s="3"/>
      <c r="B54" s="24" t="s">
        <v>170</v>
      </c>
      <c r="C54" s="323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210">
        <f t="shared" si="2"/>
        <v>0</v>
      </c>
      <c r="P54" s="214"/>
      <c r="Q54" s="146"/>
      <c r="R54"/>
      <c r="S54"/>
      <c r="T54"/>
    </row>
    <row r="55" spans="1:20" x14ac:dyDescent="0.25">
      <c r="A55" s="3"/>
      <c r="B55" s="24" t="s">
        <v>170</v>
      </c>
      <c r="C55" s="323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210">
        <f t="shared" si="2"/>
        <v>0</v>
      </c>
      <c r="P55" s="214"/>
      <c r="Q55" s="146"/>
      <c r="R55"/>
      <c r="S55"/>
      <c r="T55"/>
    </row>
    <row r="56" spans="1:20" x14ac:dyDescent="0.25">
      <c r="A56" s="3"/>
      <c r="B56" s="24" t="s">
        <v>170</v>
      </c>
      <c r="C56" s="323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210">
        <f t="shared" si="2"/>
        <v>0</v>
      </c>
      <c r="P56" s="214"/>
      <c r="Q56" s="146"/>
      <c r="R56"/>
      <c r="S56"/>
      <c r="T56"/>
    </row>
    <row r="57" spans="1:20" x14ac:dyDescent="0.25">
      <c r="A57" s="3"/>
      <c r="B57" s="24" t="s">
        <v>170</v>
      </c>
      <c r="C57" s="323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210">
        <f t="shared" si="2"/>
        <v>0</v>
      </c>
      <c r="P57" s="214"/>
      <c r="Q57" s="146"/>
      <c r="R57"/>
      <c r="S57"/>
      <c r="T57"/>
    </row>
    <row r="58" spans="1:20" x14ac:dyDescent="0.25">
      <c r="A58" s="3"/>
      <c r="B58" s="24" t="s">
        <v>170</v>
      </c>
      <c r="C58" s="323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210">
        <f t="shared" si="2"/>
        <v>0</v>
      </c>
      <c r="P58" s="214"/>
      <c r="Q58" s="146"/>
      <c r="R58"/>
      <c r="S58"/>
      <c r="T58"/>
    </row>
    <row r="59" spans="1:20" x14ac:dyDescent="0.25">
      <c r="A59" s="3"/>
      <c r="B59" s="24" t="s">
        <v>170</v>
      </c>
      <c r="C59" s="327" t="s">
        <v>37</v>
      </c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210">
        <f t="shared" si="2"/>
        <v>0</v>
      </c>
      <c r="P59" s="214"/>
      <c r="Q59" s="146"/>
      <c r="R59"/>
      <c r="S59"/>
      <c r="T59"/>
    </row>
    <row r="60" spans="1:20" x14ac:dyDescent="0.25">
      <c r="A60" s="3"/>
      <c r="B60" s="24" t="s">
        <v>170</v>
      </c>
      <c r="C60" s="328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210">
        <f t="shared" si="2"/>
        <v>0</v>
      </c>
      <c r="P60" s="214"/>
      <c r="Q60" s="146"/>
      <c r="R60"/>
      <c r="S60"/>
      <c r="T60"/>
    </row>
    <row r="61" spans="1:20" x14ac:dyDescent="0.25">
      <c r="A61" s="3"/>
      <c r="B61" s="437" t="s">
        <v>127</v>
      </c>
      <c r="C61" s="438"/>
      <c r="D61" s="438"/>
      <c r="E61" s="438"/>
      <c r="F61" s="438"/>
      <c r="G61" s="438"/>
      <c r="H61" s="438"/>
      <c r="I61" s="438"/>
      <c r="J61" s="438"/>
      <c r="K61" s="438"/>
      <c r="L61" s="438"/>
      <c r="M61" s="438"/>
      <c r="N61" s="438"/>
      <c r="O61" s="438"/>
      <c r="P61" s="150">
        <f>SUM(O63:O82)</f>
        <v>0</v>
      </c>
      <c r="Q61" s="143">
        <f>SUM(Q63:Q82)</f>
        <v>0</v>
      </c>
      <c r="R61"/>
      <c r="S61"/>
      <c r="T61"/>
    </row>
    <row r="62" spans="1:20" x14ac:dyDescent="0.25">
      <c r="A62" s="3"/>
      <c r="B62" s="326" t="s">
        <v>0</v>
      </c>
      <c r="C62" s="208" t="s">
        <v>1</v>
      </c>
      <c r="D62" s="208" t="s">
        <v>2</v>
      </c>
      <c r="E62" s="208" t="s">
        <v>28</v>
      </c>
      <c r="F62" s="208" t="s">
        <v>3</v>
      </c>
      <c r="G62" s="208" t="s">
        <v>4</v>
      </c>
      <c r="H62" s="208" t="s">
        <v>5</v>
      </c>
      <c r="I62" s="208" t="s">
        <v>6</v>
      </c>
      <c r="J62" s="208" t="s">
        <v>7</v>
      </c>
      <c r="K62" s="208" t="s">
        <v>8</v>
      </c>
      <c r="L62" s="208" t="s">
        <v>9</v>
      </c>
      <c r="M62" s="208" t="s">
        <v>10</v>
      </c>
      <c r="N62" s="208" t="s">
        <v>11</v>
      </c>
      <c r="O62" s="208" t="s">
        <v>12</v>
      </c>
      <c r="P62" s="209" t="s">
        <v>22</v>
      </c>
      <c r="Q62" s="144" t="s">
        <v>37</v>
      </c>
      <c r="R62"/>
      <c r="S62"/>
      <c r="T62"/>
    </row>
    <row r="63" spans="1:20" x14ac:dyDescent="0.25">
      <c r="A63" s="3"/>
      <c r="B63" s="24" t="s">
        <v>169</v>
      </c>
      <c r="C63" s="323"/>
      <c r="D63" s="145"/>
      <c r="E63" s="145"/>
      <c r="F63" s="147"/>
      <c r="G63" s="147"/>
      <c r="H63" s="147"/>
      <c r="I63" s="147"/>
      <c r="J63" s="147"/>
      <c r="K63" s="147"/>
      <c r="L63" s="147"/>
      <c r="M63" s="147"/>
      <c r="N63" s="147"/>
      <c r="O63" s="210">
        <f t="shared" si="2"/>
        <v>0</v>
      </c>
      <c r="P63" s="214"/>
      <c r="Q63" s="146"/>
      <c r="R63"/>
      <c r="S63"/>
      <c r="T63"/>
    </row>
    <row r="64" spans="1:20" x14ac:dyDescent="0.25">
      <c r="A64" s="3"/>
      <c r="B64" s="24" t="s">
        <v>169</v>
      </c>
      <c r="C64" s="323"/>
      <c r="D64" s="145"/>
      <c r="E64" s="145"/>
      <c r="F64" s="147"/>
      <c r="G64" s="147"/>
      <c r="H64" s="147"/>
      <c r="I64" s="147"/>
      <c r="J64" s="147"/>
      <c r="K64" s="147"/>
      <c r="L64" s="147"/>
      <c r="M64" s="147"/>
      <c r="N64" s="147"/>
      <c r="O64" s="210">
        <f t="shared" si="2"/>
        <v>0</v>
      </c>
      <c r="P64" s="214"/>
      <c r="Q64" s="146"/>
      <c r="R64"/>
      <c r="S64"/>
      <c r="T64"/>
    </row>
    <row r="65" spans="1:20" x14ac:dyDescent="0.25">
      <c r="A65" s="3"/>
      <c r="B65" s="24" t="s">
        <v>169</v>
      </c>
      <c r="C65" s="323"/>
      <c r="D65" s="145"/>
      <c r="E65" s="145"/>
      <c r="F65" s="147"/>
      <c r="G65" s="147"/>
      <c r="H65" s="147"/>
      <c r="I65" s="147"/>
      <c r="J65" s="147"/>
      <c r="K65" s="147"/>
      <c r="L65" s="147"/>
      <c r="M65" s="147"/>
      <c r="N65" s="147"/>
      <c r="O65" s="210">
        <f t="shared" si="2"/>
        <v>0</v>
      </c>
      <c r="P65" s="214"/>
      <c r="Q65" s="146"/>
      <c r="R65"/>
      <c r="S65"/>
      <c r="T65"/>
    </row>
    <row r="66" spans="1:20" x14ac:dyDescent="0.25">
      <c r="A66" s="3"/>
      <c r="B66" s="24" t="s">
        <v>169</v>
      </c>
      <c r="C66" s="323"/>
      <c r="D66" s="145"/>
      <c r="E66" s="145"/>
      <c r="F66" s="147"/>
      <c r="G66" s="147"/>
      <c r="H66" s="147"/>
      <c r="I66" s="147"/>
      <c r="J66" s="147"/>
      <c r="K66" s="147"/>
      <c r="L66" s="147"/>
      <c r="M66" s="147"/>
      <c r="N66" s="147"/>
      <c r="O66" s="210">
        <f t="shared" si="2"/>
        <v>0</v>
      </c>
      <c r="P66" s="214"/>
      <c r="Q66" s="146"/>
      <c r="R66"/>
      <c r="S66"/>
      <c r="T66"/>
    </row>
    <row r="67" spans="1:20" x14ac:dyDescent="0.25">
      <c r="A67" s="3"/>
      <c r="B67" s="24" t="s">
        <v>169</v>
      </c>
      <c r="C67" s="323"/>
      <c r="D67" s="145"/>
      <c r="E67" s="145"/>
      <c r="F67" s="147"/>
      <c r="G67" s="147"/>
      <c r="H67" s="147"/>
      <c r="I67" s="147"/>
      <c r="J67" s="147"/>
      <c r="K67" s="147"/>
      <c r="L67" s="147"/>
      <c r="M67" s="147"/>
      <c r="N67" s="147"/>
      <c r="O67" s="210">
        <f t="shared" si="2"/>
        <v>0</v>
      </c>
      <c r="P67" s="214"/>
      <c r="Q67" s="146"/>
      <c r="R67"/>
      <c r="S67"/>
      <c r="T67"/>
    </row>
    <row r="68" spans="1:20" x14ac:dyDescent="0.25">
      <c r="A68" s="3"/>
      <c r="B68" s="24" t="s">
        <v>169</v>
      </c>
      <c r="C68" s="323"/>
      <c r="D68" s="145"/>
      <c r="E68" s="145"/>
      <c r="F68" s="147"/>
      <c r="G68" s="147"/>
      <c r="H68" s="147"/>
      <c r="I68" s="147"/>
      <c r="J68" s="147"/>
      <c r="K68" s="147"/>
      <c r="L68" s="147"/>
      <c r="M68" s="147"/>
      <c r="N68" s="147"/>
      <c r="O68" s="210">
        <f t="shared" si="2"/>
        <v>0</v>
      </c>
      <c r="P68" s="214"/>
      <c r="Q68" s="146"/>
      <c r="R68"/>
      <c r="S68"/>
      <c r="T68"/>
    </row>
    <row r="69" spans="1:20" x14ac:dyDescent="0.25">
      <c r="A69" s="3"/>
      <c r="B69" s="24" t="s">
        <v>169</v>
      </c>
      <c r="C69" s="323"/>
      <c r="D69" s="145"/>
      <c r="E69" s="145"/>
      <c r="F69" s="147"/>
      <c r="G69" s="147"/>
      <c r="H69" s="147"/>
      <c r="I69" s="147"/>
      <c r="J69" s="147"/>
      <c r="K69" s="147"/>
      <c r="L69" s="147"/>
      <c r="M69" s="147"/>
      <c r="N69" s="147"/>
      <c r="O69" s="210">
        <f t="shared" si="2"/>
        <v>0</v>
      </c>
      <c r="P69" s="214"/>
      <c r="Q69" s="146"/>
      <c r="R69"/>
      <c r="S69"/>
      <c r="T69"/>
    </row>
    <row r="70" spans="1:20" x14ac:dyDescent="0.25">
      <c r="A70" s="3"/>
      <c r="B70" s="24" t="s">
        <v>169</v>
      </c>
      <c r="C70" s="323"/>
      <c r="D70" s="145"/>
      <c r="E70" s="145"/>
      <c r="F70" s="147"/>
      <c r="G70" s="147"/>
      <c r="H70" s="147"/>
      <c r="I70" s="147"/>
      <c r="J70" s="147"/>
      <c r="K70" s="147"/>
      <c r="L70" s="147"/>
      <c r="M70" s="147"/>
      <c r="N70" s="147"/>
      <c r="O70" s="210">
        <f t="shared" si="2"/>
        <v>0</v>
      </c>
      <c r="P70" s="214"/>
      <c r="Q70" s="146"/>
      <c r="R70"/>
      <c r="S70"/>
      <c r="T70"/>
    </row>
    <row r="71" spans="1:20" x14ac:dyDescent="0.25">
      <c r="A71" s="3"/>
      <c r="B71" s="24" t="s">
        <v>169</v>
      </c>
      <c r="C71" s="323"/>
      <c r="D71" s="145"/>
      <c r="E71" s="145"/>
      <c r="F71" s="147"/>
      <c r="G71" s="147"/>
      <c r="H71" s="147"/>
      <c r="I71" s="147"/>
      <c r="J71" s="147"/>
      <c r="K71" s="147"/>
      <c r="L71" s="147"/>
      <c r="M71" s="147"/>
      <c r="N71" s="147"/>
      <c r="O71" s="210">
        <f t="shared" si="2"/>
        <v>0</v>
      </c>
      <c r="P71" s="214"/>
      <c r="Q71" s="146"/>
      <c r="R71"/>
      <c r="S71"/>
      <c r="T71"/>
    </row>
    <row r="72" spans="1:20" x14ac:dyDescent="0.25">
      <c r="A72" s="3"/>
      <c r="B72" s="24" t="s">
        <v>169</v>
      </c>
      <c r="C72" s="323"/>
      <c r="D72" s="145"/>
      <c r="E72" s="145"/>
      <c r="F72" s="147"/>
      <c r="G72" s="147"/>
      <c r="H72" s="147"/>
      <c r="I72" s="147"/>
      <c r="J72" s="147"/>
      <c r="K72" s="147"/>
      <c r="L72" s="147"/>
      <c r="M72" s="147"/>
      <c r="N72" s="147"/>
      <c r="O72" s="210">
        <f t="shared" si="2"/>
        <v>0</v>
      </c>
      <c r="P72" s="214"/>
      <c r="Q72" s="146"/>
      <c r="R72"/>
      <c r="S72"/>
      <c r="T72"/>
    </row>
    <row r="73" spans="1:20" x14ac:dyDescent="0.25">
      <c r="A73" s="3"/>
      <c r="B73" s="24" t="s">
        <v>169</v>
      </c>
      <c r="C73" s="323"/>
      <c r="D73" s="145"/>
      <c r="E73" s="145"/>
      <c r="F73" s="147"/>
      <c r="G73" s="147"/>
      <c r="H73" s="147"/>
      <c r="I73" s="147"/>
      <c r="J73" s="147"/>
      <c r="K73" s="147"/>
      <c r="L73" s="147"/>
      <c r="M73" s="147"/>
      <c r="N73" s="147"/>
      <c r="O73" s="210">
        <f t="shared" si="2"/>
        <v>0</v>
      </c>
      <c r="P73" s="214"/>
      <c r="Q73" s="146"/>
      <c r="R73"/>
      <c r="S73"/>
      <c r="T73"/>
    </row>
    <row r="74" spans="1:20" x14ac:dyDescent="0.25">
      <c r="A74" s="3"/>
      <c r="B74" s="24" t="s">
        <v>169</v>
      </c>
      <c r="C74" s="323"/>
      <c r="D74" s="145"/>
      <c r="E74" s="145"/>
      <c r="F74" s="147"/>
      <c r="G74" s="147"/>
      <c r="H74" s="147"/>
      <c r="I74" s="147"/>
      <c r="J74" s="147"/>
      <c r="K74" s="147"/>
      <c r="L74" s="147"/>
      <c r="M74" s="147"/>
      <c r="N74" s="147"/>
      <c r="O74" s="210">
        <f t="shared" si="2"/>
        <v>0</v>
      </c>
      <c r="P74" s="214"/>
      <c r="Q74" s="146"/>
      <c r="R74"/>
      <c r="S74"/>
      <c r="T74"/>
    </row>
    <row r="75" spans="1:20" x14ac:dyDescent="0.25">
      <c r="A75" s="3"/>
      <c r="B75" s="24" t="s">
        <v>169</v>
      </c>
      <c r="C75" s="323"/>
      <c r="D75" s="145"/>
      <c r="E75" s="145"/>
      <c r="F75" s="147"/>
      <c r="G75" s="147"/>
      <c r="H75" s="147"/>
      <c r="I75" s="147"/>
      <c r="J75" s="147"/>
      <c r="K75" s="147"/>
      <c r="L75" s="147"/>
      <c r="M75" s="147"/>
      <c r="N75" s="147"/>
      <c r="O75" s="210">
        <f t="shared" si="2"/>
        <v>0</v>
      </c>
      <c r="P75" s="214"/>
      <c r="Q75" s="146"/>
      <c r="R75"/>
      <c r="S75"/>
      <c r="T75"/>
    </row>
    <row r="76" spans="1:20" x14ac:dyDescent="0.25">
      <c r="A76" s="3"/>
      <c r="B76" s="24" t="s">
        <v>169</v>
      </c>
      <c r="C76" s="323"/>
      <c r="D76" s="145"/>
      <c r="E76" s="145"/>
      <c r="F76" s="147"/>
      <c r="G76" s="147"/>
      <c r="H76" s="147"/>
      <c r="I76" s="147"/>
      <c r="J76" s="147"/>
      <c r="K76" s="147"/>
      <c r="L76" s="147"/>
      <c r="M76" s="147"/>
      <c r="N76" s="147"/>
      <c r="O76" s="210">
        <f t="shared" si="2"/>
        <v>0</v>
      </c>
      <c r="P76" s="214"/>
      <c r="Q76" s="146"/>
      <c r="R76"/>
      <c r="S76"/>
      <c r="T76"/>
    </row>
    <row r="77" spans="1:20" x14ac:dyDescent="0.25">
      <c r="A77" s="3"/>
      <c r="B77" s="24" t="s">
        <v>169</v>
      </c>
      <c r="C77" s="323"/>
      <c r="D77" s="145"/>
      <c r="E77" s="145"/>
      <c r="F77" s="147"/>
      <c r="G77" s="147"/>
      <c r="H77" s="147"/>
      <c r="I77" s="147"/>
      <c r="J77" s="147"/>
      <c r="K77" s="147"/>
      <c r="L77" s="147"/>
      <c r="M77" s="147"/>
      <c r="N77" s="147"/>
      <c r="O77" s="210">
        <f t="shared" si="2"/>
        <v>0</v>
      </c>
      <c r="P77" s="214"/>
      <c r="Q77" s="146"/>
      <c r="R77"/>
      <c r="S77"/>
      <c r="T77"/>
    </row>
    <row r="78" spans="1:20" x14ac:dyDescent="0.25">
      <c r="A78" s="3"/>
      <c r="B78" s="24" t="s">
        <v>169</v>
      </c>
      <c r="C78" s="323"/>
      <c r="D78" s="145"/>
      <c r="E78" s="145"/>
      <c r="F78" s="147"/>
      <c r="G78" s="147"/>
      <c r="H78" s="147"/>
      <c r="I78" s="147"/>
      <c r="J78" s="147"/>
      <c r="K78" s="147"/>
      <c r="L78" s="147"/>
      <c r="M78" s="147"/>
      <c r="N78" s="147"/>
      <c r="O78" s="210">
        <f t="shared" si="2"/>
        <v>0</v>
      </c>
      <c r="P78" s="214"/>
      <c r="Q78" s="146"/>
      <c r="R78"/>
      <c r="S78"/>
      <c r="T78"/>
    </row>
    <row r="79" spans="1:20" x14ac:dyDescent="0.25">
      <c r="A79" s="3"/>
      <c r="B79" s="24" t="s">
        <v>169</v>
      </c>
      <c r="C79" s="323"/>
      <c r="D79" s="145"/>
      <c r="E79" s="145"/>
      <c r="F79" s="147"/>
      <c r="G79" s="147"/>
      <c r="H79" s="147"/>
      <c r="I79" s="147"/>
      <c r="J79" s="147"/>
      <c r="K79" s="147"/>
      <c r="L79" s="147"/>
      <c r="M79" s="147"/>
      <c r="N79" s="147"/>
      <c r="O79" s="210">
        <f t="shared" si="2"/>
        <v>0</v>
      </c>
      <c r="P79" s="214"/>
      <c r="Q79" s="146"/>
      <c r="R79"/>
      <c r="S79"/>
      <c r="T79"/>
    </row>
    <row r="80" spans="1:20" x14ac:dyDescent="0.25">
      <c r="A80" s="3"/>
      <c r="B80" s="24" t="s">
        <v>169</v>
      </c>
      <c r="C80" s="323"/>
      <c r="D80" s="145"/>
      <c r="E80" s="145"/>
      <c r="F80" s="147"/>
      <c r="G80" s="147"/>
      <c r="H80" s="147"/>
      <c r="I80" s="147"/>
      <c r="J80" s="147"/>
      <c r="K80" s="147"/>
      <c r="L80" s="147"/>
      <c r="M80" s="147"/>
      <c r="N80" s="147"/>
      <c r="O80" s="210">
        <f t="shared" si="2"/>
        <v>0</v>
      </c>
      <c r="P80" s="214"/>
      <c r="Q80" s="146"/>
      <c r="R80"/>
      <c r="S80"/>
      <c r="T80"/>
    </row>
    <row r="81" spans="1:20" x14ac:dyDescent="0.25">
      <c r="A81" s="3"/>
      <c r="B81" s="24" t="s">
        <v>169</v>
      </c>
      <c r="C81" s="327" t="s">
        <v>37</v>
      </c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210">
        <f t="shared" si="2"/>
        <v>0</v>
      </c>
      <c r="P81" s="214"/>
      <c r="Q81" s="146"/>
      <c r="R81"/>
      <c r="S81"/>
      <c r="T81"/>
    </row>
    <row r="82" spans="1:20" x14ac:dyDescent="0.25">
      <c r="A82" s="3"/>
      <c r="B82" s="24" t="s">
        <v>169</v>
      </c>
      <c r="C82" s="328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210">
        <f t="shared" si="2"/>
        <v>0</v>
      </c>
      <c r="P82" s="214"/>
      <c r="Q82" s="146"/>
      <c r="R82"/>
      <c r="S82"/>
      <c r="T82"/>
    </row>
    <row r="83" spans="1:20" x14ac:dyDescent="0.25">
      <c r="A83" s="3"/>
      <c r="B83" s="437" t="s">
        <v>171</v>
      </c>
      <c r="C83" s="438"/>
      <c r="D83" s="438"/>
      <c r="E83" s="438"/>
      <c r="F83" s="438"/>
      <c r="G83" s="438"/>
      <c r="H83" s="438"/>
      <c r="I83" s="438"/>
      <c r="J83" s="438"/>
      <c r="K83" s="438"/>
      <c r="L83" s="438"/>
      <c r="M83" s="438"/>
      <c r="N83" s="438"/>
      <c r="O83" s="438"/>
      <c r="P83" s="150">
        <f>SUM(O85:O103)</f>
        <v>0</v>
      </c>
      <c r="Q83" s="143">
        <f>SUM(Q85:Q103)</f>
        <v>0</v>
      </c>
      <c r="R83"/>
      <c r="S83"/>
      <c r="T83"/>
    </row>
    <row r="84" spans="1:20" x14ac:dyDescent="0.25">
      <c r="A84" s="3"/>
      <c r="B84" s="326" t="s">
        <v>0</v>
      </c>
      <c r="C84" s="208" t="s">
        <v>1</v>
      </c>
      <c r="D84" s="208" t="s">
        <v>2</v>
      </c>
      <c r="E84" s="208" t="s">
        <v>28</v>
      </c>
      <c r="F84" s="208" t="s">
        <v>3</v>
      </c>
      <c r="G84" s="208" t="s">
        <v>4</v>
      </c>
      <c r="H84" s="208" t="s">
        <v>5</v>
      </c>
      <c r="I84" s="208" t="s">
        <v>6</v>
      </c>
      <c r="J84" s="208" t="s">
        <v>7</v>
      </c>
      <c r="K84" s="208" t="s">
        <v>8</v>
      </c>
      <c r="L84" s="208" t="s">
        <v>9</v>
      </c>
      <c r="M84" s="208" t="s">
        <v>10</v>
      </c>
      <c r="N84" s="208" t="s">
        <v>11</v>
      </c>
      <c r="O84" s="208" t="s">
        <v>12</v>
      </c>
      <c r="P84" s="209" t="s">
        <v>22</v>
      </c>
      <c r="Q84" s="144" t="s">
        <v>37</v>
      </c>
      <c r="R84"/>
      <c r="S84"/>
      <c r="T84"/>
    </row>
    <row r="85" spans="1:20" x14ac:dyDescent="0.25">
      <c r="A85" s="3"/>
      <c r="B85" s="24" t="s">
        <v>171</v>
      </c>
      <c r="C85" s="323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>
        <v>0</v>
      </c>
      <c r="O85" s="210">
        <f t="shared" si="2"/>
        <v>0</v>
      </c>
      <c r="P85" s="214"/>
      <c r="Q85" s="146"/>
      <c r="R85"/>
      <c r="S85"/>
      <c r="T85"/>
    </row>
    <row r="86" spans="1:20" x14ac:dyDescent="0.25">
      <c r="A86" s="3"/>
      <c r="B86" s="24" t="s">
        <v>171</v>
      </c>
      <c r="C86" s="323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210">
        <f t="shared" si="2"/>
        <v>0</v>
      </c>
      <c r="P86" s="214"/>
      <c r="Q86" s="146"/>
      <c r="R86"/>
      <c r="S86"/>
      <c r="T86"/>
    </row>
    <row r="87" spans="1:20" x14ac:dyDescent="0.25">
      <c r="A87" s="3"/>
      <c r="B87" s="24" t="s">
        <v>171</v>
      </c>
      <c r="C87" s="323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210">
        <f t="shared" si="2"/>
        <v>0</v>
      </c>
      <c r="P87" s="214"/>
      <c r="Q87" s="146"/>
      <c r="R87"/>
      <c r="S87"/>
      <c r="T87"/>
    </row>
    <row r="88" spans="1:20" x14ac:dyDescent="0.25">
      <c r="A88" s="3"/>
      <c r="B88" s="24" t="s">
        <v>171</v>
      </c>
      <c r="C88" s="323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210">
        <f t="shared" si="2"/>
        <v>0</v>
      </c>
      <c r="P88" s="214"/>
      <c r="Q88" s="146"/>
      <c r="R88"/>
      <c r="S88"/>
      <c r="T88"/>
    </row>
    <row r="89" spans="1:20" x14ac:dyDescent="0.25">
      <c r="A89" s="3"/>
      <c r="B89" s="24" t="s">
        <v>171</v>
      </c>
      <c r="C89" s="323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210">
        <f t="shared" si="2"/>
        <v>0</v>
      </c>
      <c r="P89" s="214"/>
      <c r="Q89" s="146"/>
      <c r="R89"/>
      <c r="S89"/>
      <c r="T89"/>
    </row>
    <row r="90" spans="1:20" x14ac:dyDescent="0.25">
      <c r="A90" s="3"/>
      <c r="B90" s="24" t="s">
        <v>171</v>
      </c>
      <c r="C90" s="323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210">
        <f t="shared" si="2"/>
        <v>0</v>
      </c>
      <c r="P90" s="214"/>
      <c r="Q90" s="146"/>
      <c r="R90"/>
      <c r="S90"/>
      <c r="T90"/>
    </row>
    <row r="91" spans="1:20" x14ac:dyDescent="0.25">
      <c r="A91" s="3"/>
      <c r="B91" s="24" t="s">
        <v>171</v>
      </c>
      <c r="C91" s="323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210">
        <f t="shared" si="2"/>
        <v>0</v>
      </c>
      <c r="P91" s="214"/>
      <c r="Q91" s="146"/>
      <c r="R91"/>
      <c r="S91"/>
      <c r="T91"/>
    </row>
    <row r="92" spans="1:20" x14ac:dyDescent="0.25">
      <c r="A92" s="3"/>
      <c r="B92" s="24" t="s">
        <v>171</v>
      </c>
      <c r="C92" s="323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210">
        <f t="shared" si="2"/>
        <v>0</v>
      </c>
      <c r="P92" s="214"/>
      <c r="Q92" s="146"/>
      <c r="R92"/>
      <c r="S92"/>
      <c r="T92"/>
    </row>
    <row r="93" spans="1:20" x14ac:dyDescent="0.25">
      <c r="A93" s="3"/>
      <c r="B93" s="24" t="s">
        <v>171</v>
      </c>
      <c r="C93" s="323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210">
        <f t="shared" si="2"/>
        <v>0</v>
      </c>
      <c r="P93" s="214"/>
      <c r="Q93" s="146"/>
      <c r="R93"/>
      <c r="S93"/>
      <c r="T93"/>
    </row>
    <row r="94" spans="1:20" x14ac:dyDescent="0.25">
      <c r="A94" s="3"/>
      <c r="B94" s="24" t="s">
        <v>171</v>
      </c>
      <c r="C94" s="323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210">
        <f t="shared" si="2"/>
        <v>0</v>
      </c>
      <c r="P94" s="214"/>
      <c r="Q94" s="146"/>
      <c r="R94"/>
      <c r="S94"/>
      <c r="T94"/>
    </row>
    <row r="95" spans="1:20" x14ac:dyDescent="0.25">
      <c r="A95" s="3"/>
      <c r="B95" s="24" t="s">
        <v>171</v>
      </c>
      <c r="C95" s="323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210">
        <f t="shared" si="2"/>
        <v>0</v>
      </c>
      <c r="P95" s="214"/>
      <c r="Q95" s="146"/>
      <c r="R95"/>
      <c r="S95"/>
      <c r="T95"/>
    </row>
    <row r="96" spans="1:20" x14ac:dyDescent="0.25">
      <c r="A96" s="3"/>
      <c r="B96" s="24" t="s">
        <v>171</v>
      </c>
      <c r="C96" s="323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210">
        <f t="shared" si="2"/>
        <v>0</v>
      </c>
      <c r="P96" s="214"/>
      <c r="Q96" s="146"/>
      <c r="R96"/>
      <c r="S96"/>
      <c r="T96"/>
    </row>
    <row r="97" spans="1:20" x14ac:dyDescent="0.25">
      <c r="A97" s="3"/>
      <c r="B97" s="24" t="s">
        <v>171</v>
      </c>
      <c r="C97" s="323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210">
        <f t="shared" si="2"/>
        <v>0</v>
      </c>
      <c r="P97" s="214"/>
      <c r="Q97" s="146"/>
      <c r="R97"/>
      <c r="S97"/>
      <c r="T97"/>
    </row>
    <row r="98" spans="1:20" x14ac:dyDescent="0.25">
      <c r="A98" s="3"/>
      <c r="B98" s="24" t="s">
        <v>171</v>
      </c>
      <c r="C98" s="323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210">
        <f t="shared" si="2"/>
        <v>0</v>
      </c>
      <c r="P98" s="214"/>
      <c r="Q98" s="146"/>
      <c r="R98"/>
      <c r="S98"/>
      <c r="T98"/>
    </row>
    <row r="99" spans="1:20" x14ac:dyDescent="0.25">
      <c r="A99" s="3"/>
      <c r="B99" s="24" t="s">
        <v>171</v>
      </c>
      <c r="C99" s="323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210">
        <f t="shared" si="2"/>
        <v>0</v>
      </c>
      <c r="P99" s="214"/>
      <c r="Q99" s="146"/>
      <c r="R99"/>
      <c r="S99"/>
      <c r="T99"/>
    </row>
    <row r="100" spans="1:20" x14ac:dyDescent="0.25">
      <c r="A100" s="3"/>
      <c r="B100" s="24" t="s">
        <v>171</v>
      </c>
      <c r="C100" s="323"/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210">
        <f t="shared" si="2"/>
        <v>0</v>
      </c>
      <c r="P100" s="214"/>
      <c r="Q100" s="146"/>
      <c r="R100"/>
      <c r="S100"/>
      <c r="T100"/>
    </row>
    <row r="101" spans="1:20" x14ac:dyDescent="0.25">
      <c r="A101" s="3"/>
      <c r="B101" s="24" t="s">
        <v>171</v>
      </c>
      <c r="C101" s="323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210">
        <f t="shared" si="2"/>
        <v>0</v>
      </c>
      <c r="P101" s="214"/>
      <c r="Q101" s="146"/>
      <c r="R101"/>
      <c r="S101"/>
      <c r="T101"/>
    </row>
    <row r="102" spans="1:20" x14ac:dyDescent="0.25">
      <c r="A102" s="3"/>
      <c r="B102" s="24" t="s">
        <v>171</v>
      </c>
      <c r="C102" s="327" t="s">
        <v>37</v>
      </c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210">
        <f t="shared" si="2"/>
        <v>0</v>
      </c>
      <c r="P102" s="214"/>
      <c r="Q102" s="146"/>
      <c r="R102"/>
      <c r="S102"/>
      <c r="T102"/>
    </row>
    <row r="103" spans="1:20" x14ac:dyDescent="0.25">
      <c r="A103" s="3"/>
      <c r="B103" s="24" t="s">
        <v>171</v>
      </c>
      <c r="C103" s="328"/>
      <c r="D103" s="145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210">
        <f t="shared" si="2"/>
        <v>0</v>
      </c>
      <c r="P103" s="214"/>
      <c r="Q103" s="146"/>
      <c r="R103"/>
      <c r="S103"/>
      <c r="T103"/>
    </row>
    <row r="104" spans="1:20" x14ac:dyDescent="0.25">
      <c r="A104" s="3"/>
      <c r="B104" s="437" t="s">
        <v>172</v>
      </c>
      <c r="C104" s="438"/>
      <c r="D104" s="438"/>
      <c r="E104" s="438"/>
      <c r="F104" s="438"/>
      <c r="G104" s="438"/>
      <c r="H104" s="438"/>
      <c r="I104" s="438"/>
      <c r="J104" s="438"/>
      <c r="K104" s="438"/>
      <c r="L104" s="438"/>
      <c r="M104" s="438"/>
      <c r="N104" s="438"/>
      <c r="O104" s="438"/>
      <c r="P104" s="150">
        <f>SUM(O106:O119)</f>
        <v>0</v>
      </c>
      <c r="Q104" s="143">
        <f>SUM(Q106:Q119)</f>
        <v>0</v>
      </c>
      <c r="R104"/>
      <c r="S104"/>
      <c r="T104"/>
    </row>
    <row r="105" spans="1:20" x14ac:dyDescent="0.25">
      <c r="A105" s="3"/>
      <c r="B105" s="326" t="s">
        <v>0</v>
      </c>
      <c r="C105" s="208" t="s">
        <v>1</v>
      </c>
      <c r="D105" s="208" t="s">
        <v>2</v>
      </c>
      <c r="E105" s="208" t="s">
        <v>28</v>
      </c>
      <c r="F105" s="208" t="s">
        <v>3</v>
      </c>
      <c r="G105" s="208" t="s">
        <v>4</v>
      </c>
      <c r="H105" s="208" t="s">
        <v>5</v>
      </c>
      <c r="I105" s="208" t="s">
        <v>6</v>
      </c>
      <c r="J105" s="208" t="s">
        <v>7</v>
      </c>
      <c r="K105" s="208" t="s">
        <v>8</v>
      </c>
      <c r="L105" s="208" t="s">
        <v>9</v>
      </c>
      <c r="M105" s="208" t="s">
        <v>10</v>
      </c>
      <c r="N105" s="208" t="s">
        <v>11</v>
      </c>
      <c r="O105" s="208" t="s">
        <v>12</v>
      </c>
      <c r="P105" s="209" t="s">
        <v>22</v>
      </c>
      <c r="Q105" s="144" t="s">
        <v>37</v>
      </c>
      <c r="R105"/>
      <c r="S105"/>
      <c r="T105"/>
    </row>
    <row r="106" spans="1:20" x14ac:dyDescent="0.25">
      <c r="A106" s="3"/>
      <c r="B106" s="24" t="s">
        <v>172</v>
      </c>
      <c r="C106" s="323"/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  <c r="O106" s="210">
        <f t="shared" ref="O106:O169" si="3">SUM(F106:N106)</f>
        <v>0</v>
      </c>
      <c r="P106" s="214"/>
      <c r="Q106" s="146"/>
      <c r="R106"/>
      <c r="S106"/>
      <c r="T106"/>
    </row>
    <row r="107" spans="1:20" x14ac:dyDescent="0.25">
      <c r="A107" s="3"/>
      <c r="B107" s="24" t="s">
        <v>172</v>
      </c>
      <c r="C107" s="323"/>
      <c r="D107" s="145"/>
      <c r="E107" s="145"/>
      <c r="F107" s="145"/>
      <c r="G107" s="145"/>
      <c r="H107" s="145"/>
      <c r="I107" s="145"/>
      <c r="J107" s="145"/>
      <c r="K107" s="145">
        <v>0</v>
      </c>
      <c r="L107" s="145"/>
      <c r="M107" s="145"/>
      <c r="N107" s="145"/>
      <c r="O107" s="210">
        <f t="shared" si="3"/>
        <v>0</v>
      </c>
      <c r="P107" s="214"/>
      <c r="Q107" s="146"/>
      <c r="R107"/>
      <c r="S107"/>
      <c r="T107"/>
    </row>
    <row r="108" spans="1:20" x14ac:dyDescent="0.25">
      <c r="A108" s="3"/>
      <c r="B108" s="24" t="s">
        <v>172</v>
      </c>
      <c r="C108" s="323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210">
        <f t="shared" si="3"/>
        <v>0</v>
      </c>
      <c r="P108" s="214"/>
      <c r="Q108" s="146"/>
      <c r="R108"/>
      <c r="S108"/>
      <c r="T108"/>
    </row>
    <row r="109" spans="1:20" x14ac:dyDescent="0.25">
      <c r="A109" s="3"/>
      <c r="B109" s="24" t="s">
        <v>172</v>
      </c>
      <c r="C109" s="323"/>
      <c r="D109" s="145"/>
      <c r="E109" s="145"/>
      <c r="F109" s="145"/>
      <c r="G109" s="145"/>
      <c r="H109" s="145"/>
      <c r="I109" s="145"/>
      <c r="J109" s="145"/>
      <c r="K109" s="145"/>
      <c r="L109" s="145"/>
      <c r="M109" s="145"/>
      <c r="N109" s="145"/>
      <c r="O109" s="210">
        <f t="shared" si="3"/>
        <v>0</v>
      </c>
      <c r="P109" s="214"/>
      <c r="Q109" s="146"/>
      <c r="R109"/>
      <c r="S109"/>
      <c r="T109"/>
    </row>
    <row r="110" spans="1:20" x14ac:dyDescent="0.25">
      <c r="A110" s="3"/>
      <c r="B110" s="24" t="s">
        <v>172</v>
      </c>
      <c r="C110" s="323"/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210">
        <f t="shared" si="3"/>
        <v>0</v>
      </c>
      <c r="P110" s="214"/>
      <c r="Q110" s="146"/>
      <c r="R110"/>
      <c r="S110"/>
      <c r="T110"/>
    </row>
    <row r="111" spans="1:20" x14ac:dyDescent="0.25">
      <c r="A111" s="3"/>
      <c r="B111" s="24" t="s">
        <v>172</v>
      </c>
      <c r="C111" s="323"/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210">
        <f t="shared" si="3"/>
        <v>0</v>
      </c>
      <c r="P111" s="214"/>
      <c r="Q111" s="146"/>
      <c r="R111"/>
      <c r="S111"/>
      <c r="T111"/>
    </row>
    <row r="112" spans="1:20" x14ac:dyDescent="0.25">
      <c r="A112" s="3"/>
      <c r="B112" s="24" t="s">
        <v>172</v>
      </c>
      <c r="C112" s="323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210">
        <f t="shared" si="3"/>
        <v>0</v>
      </c>
      <c r="P112" s="214"/>
      <c r="Q112" s="146"/>
      <c r="R112"/>
      <c r="S112"/>
      <c r="T112"/>
    </row>
    <row r="113" spans="1:20" x14ac:dyDescent="0.25">
      <c r="A113" s="3"/>
      <c r="B113" s="24" t="s">
        <v>172</v>
      </c>
      <c r="C113" s="323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  <c r="O113" s="210">
        <f t="shared" si="3"/>
        <v>0</v>
      </c>
      <c r="P113" s="214"/>
      <c r="Q113" s="146"/>
      <c r="R113"/>
      <c r="S113"/>
      <c r="T113"/>
    </row>
    <row r="114" spans="1:20" x14ac:dyDescent="0.25">
      <c r="A114" s="3"/>
      <c r="B114" s="24" t="s">
        <v>172</v>
      </c>
      <c r="C114" s="323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  <c r="O114" s="210">
        <f t="shared" si="3"/>
        <v>0</v>
      </c>
      <c r="P114" s="214"/>
      <c r="Q114" s="146"/>
      <c r="R114"/>
      <c r="S114"/>
      <c r="T114"/>
    </row>
    <row r="115" spans="1:20" x14ac:dyDescent="0.25">
      <c r="A115" s="3"/>
      <c r="B115" s="24" t="s">
        <v>172</v>
      </c>
      <c r="C115" s="323"/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  <c r="O115" s="210">
        <f t="shared" si="3"/>
        <v>0</v>
      </c>
      <c r="P115" s="214"/>
      <c r="Q115" s="146"/>
      <c r="R115"/>
      <c r="S115"/>
      <c r="T115"/>
    </row>
    <row r="116" spans="1:20" x14ac:dyDescent="0.25">
      <c r="A116" s="3"/>
      <c r="B116" s="24" t="s">
        <v>172</v>
      </c>
      <c r="C116" s="323"/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210">
        <f t="shared" si="3"/>
        <v>0</v>
      </c>
      <c r="P116" s="214"/>
      <c r="Q116" s="146"/>
      <c r="R116"/>
      <c r="S116"/>
      <c r="T116"/>
    </row>
    <row r="117" spans="1:20" x14ac:dyDescent="0.25">
      <c r="A117" s="3"/>
      <c r="B117" s="24" t="s">
        <v>172</v>
      </c>
      <c r="C117" s="323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210">
        <f t="shared" si="3"/>
        <v>0</v>
      </c>
      <c r="P117" s="214"/>
      <c r="Q117" s="146"/>
      <c r="R117"/>
      <c r="S117"/>
      <c r="T117"/>
    </row>
    <row r="118" spans="1:20" x14ac:dyDescent="0.25">
      <c r="A118" s="3"/>
      <c r="B118" s="24" t="s">
        <v>172</v>
      </c>
      <c r="C118" s="327" t="s">
        <v>37</v>
      </c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210">
        <f t="shared" si="3"/>
        <v>0</v>
      </c>
      <c r="P118" s="214"/>
      <c r="Q118" s="146"/>
      <c r="R118"/>
      <c r="S118"/>
      <c r="T118"/>
    </row>
    <row r="119" spans="1:20" x14ac:dyDescent="0.25">
      <c r="A119" s="3"/>
      <c r="B119" s="24" t="s">
        <v>172</v>
      </c>
      <c r="C119" s="328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210">
        <f t="shared" si="3"/>
        <v>0</v>
      </c>
      <c r="P119" s="214"/>
      <c r="Q119" s="146"/>
      <c r="R119"/>
      <c r="S119"/>
      <c r="T119"/>
    </row>
    <row r="120" spans="1:20" x14ac:dyDescent="0.25">
      <c r="A120" s="3"/>
      <c r="B120" s="437" t="s">
        <v>173</v>
      </c>
      <c r="C120" s="438"/>
      <c r="D120" s="438"/>
      <c r="E120" s="438"/>
      <c r="F120" s="438"/>
      <c r="G120" s="438"/>
      <c r="H120" s="438"/>
      <c r="I120" s="438"/>
      <c r="J120" s="438"/>
      <c r="K120" s="438"/>
      <c r="L120" s="438"/>
      <c r="M120" s="438"/>
      <c r="N120" s="438"/>
      <c r="O120" s="438"/>
      <c r="P120" s="150">
        <f>SUM(O122:O135)</f>
        <v>0</v>
      </c>
      <c r="Q120" s="143">
        <f>SUM(Q122:Q135)</f>
        <v>0</v>
      </c>
      <c r="R120"/>
      <c r="S120"/>
      <c r="T120"/>
    </row>
    <row r="121" spans="1:20" x14ac:dyDescent="0.25">
      <c r="A121" s="3"/>
      <c r="B121" s="326" t="s">
        <v>0</v>
      </c>
      <c r="C121" s="208" t="s">
        <v>1</v>
      </c>
      <c r="D121" s="208" t="s">
        <v>2</v>
      </c>
      <c r="E121" s="208" t="s">
        <v>28</v>
      </c>
      <c r="F121" s="208" t="s">
        <v>3</v>
      </c>
      <c r="G121" s="208" t="s">
        <v>4</v>
      </c>
      <c r="H121" s="208" t="s">
        <v>5</v>
      </c>
      <c r="I121" s="208" t="s">
        <v>6</v>
      </c>
      <c r="J121" s="208" t="s">
        <v>7</v>
      </c>
      <c r="K121" s="208" t="s">
        <v>8</v>
      </c>
      <c r="L121" s="208" t="s">
        <v>9</v>
      </c>
      <c r="M121" s="208" t="s">
        <v>10</v>
      </c>
      <c r="N121" s="208" t="s">
        <v>11</v>
      </c>
      <c r="O121" s="208" t="s">
        <v>12</v>
      </c>
      <c r="P121" s="209" t="s">
        <v>22</v>
      </c>
      <c r="Q121" s="144" t="s">
        <v>37</v>
      </c>
      <c r="R121"/>
      <c r="S121"/>
      <c r="T121"/>
    </row>
    <row r="122" spans="1:20" x14ac:dyDescent="0.25">
      <c r="A122" s="3"/>
      <c r="B122" s="24" t="s">
        <v>173</v>
      </c>
      <c r="C122" s="323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210">
        <f t="shared" si="3"/>
        <v>0</v>
      </c>
      <c r="P122" s="214"/>
      <c r="Q122" s="146"/>
      <c r="R122"/>
      <c r="S122"/>
      <c r="T122"/>
    </row>
    <row r="123" spans="1:20" x14ac:dyDescent="0.25">
      <c r="A123" s="3"/>
      <c r="B123" s="24" t="s">
        <v>173</v>
      </c>
      <c r="C123" s="323"/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210">
        <f t="shared" si="3"/>
        <v>0</v>
      </c>
      <c r="P123" s="214"/>
      <c r="Q123" s="146"/>
      <c r="R123"/>
      <c r="S123"/>
      <c r="T123"/>
    </row>
    <row r="124" spans="1:20" x14ac:dyDescent="0.25">
      <c r="A124" s="3"/>
      <c r="B124" s="24" t="s">
        <v>173</v>
      </c>
      <c r="C124" s="323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210">
        <f t="shared" si="3"/>
        <v>0</v>
      </c>
      <c r="P124" s="214"/>
      <c r="Q124" s="146"/>
      <c r="R124"/>
      <c r="S124"/>
      <c r="T124"/>
    </row>
    <row r="125" spans="1:20" x14ac:dyDescent="0.25">
      <c r="A125" s="3"/>
      <c r="B125" s="24" t="s">
        <v>173</v>
      </c>
      <c r="C125" s="323"/>
      <c r="D125" s="145"/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  <c r="O125" s="210">
        <f t="shared" si="3"/>
        <v>0</v>
      </c>
      <c r="P125" s="214"/>
      <c r="Q125" s="146"/>
      <c r="R125"/>
      <c r="S125"/>
      <c r="T125"/>
    </row>
    <row r="126" spans="1:20" x14ac:dyDescent="0.25">
      <c r="A126" s="3"/>
      <c r="B126" s="24" t="s">
        <v>173</v>
      </c>
      <c r="C126" s="323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210">
        <f t="shared" si="3"/>
        <v>0</v>
      </c>
      <c r="P126" s="214"/>
      <c r="Q126" s="146"/>
      <c r="R126"/>
      <c r="S126"/>
      <c r="T126"/>
    </row>
    <row r="127" spans="1:20" x14ac:dyDescent="0.25">
      <c r="A127" s="3"/>
      <c r="B127" s="24" t="s">
        <v>173</v>
      </c>
      <c r="C127" s="323"/>
      <c r="D127" s="145"/>
      <c r="E127" s="145"/>
      <c r="F127" s="145"/>
      <c r="G127" s="145"/>
      <c r="H127" s="145"/>
      <c r="I127" s="145"/>
      <c r="J127" s="145"/>
      <c r="K127" s="145"/>
      <c r="L127" s="145"/>
      <c r="M127" s="145"/>
      <c r="N127" s="145"/>
      <c r="O127" s="210">
        <f t="shared" si="3"/>
        <v>0</v>
      </c>
      <c r="P127" s="214"/>
      <c r="Q127" s="146"/>
      <c r="R127"/>
      <c r="S127"/>
      <c r="T127"/>
    </row>
    <row r="128" spans="1:20" x14ac:dyDescent="0.25">
      <c r="A128" s="3"/>
      <c r="B128" s="24" t="s">
        <v>173</v>
      </c>
      <c r="C128" s="323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210">
        <f t="shared" si="3"/>
        <v>0</v>
      </c>
      <c r="P128" s="214"/>
      <c r="Q128" s="146"/>
      <c r="R128"/>
      <c r="S128"/>
      <c r="T128"/>
    </row>
    <row r="129" spans="1:20" x14ac:dyDescent="0.25">
      <c r="A129" s="3"/>
      <c r="B129" s="24" t="s">
        <v>173</v>
      </c>
      <c r="C129" s="323"/>
      <c r="D129" s="145"/>
      <c r="E129" s="145"/>
      <c r="F129" s="145"/>
      <c r="G129" s="145"/>
      <c r="H129" s="145"/>
      <c r="I129" s="145"/>
      <c r="J129" s="145"/>
      <c r="K129" s="145"/>
      <c r="L129" s="145"/>
      <c r="M129" s="145"/>
      <c r="N129" s="145"/>
      <c r="O129" s="210">
        <f t="shared" si="3"/>
        <v>0</v>
      </c>
      <c r="P129" s="214"/>
      <c r="Q129" s="146"/>
      <c r="R129"/>
      <c r="S129"/>
      <c r="T129"/>
    </row>
    <row r="130" spans="1:20" x14ac:dyDescent="0.25">
      <c r="A130" s="3"/>
      <c r="B130" s="24" t="s">
        <v>173</v>
      </c>
      <c r="C130" s="323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210">
        <f t="shared" si="3"/>
        <v>0</v>
      </c>
      <c r="P130" s="214"/>
      <c r="Q130" s="146"/>
      <c r="R130"/>
      <c r="S130"/>
      <c r="T130"/>
    </row>
    <row r="131" spans="1:20" x14ac:dyDescent="0.25">
      <c r="A131" s="3"/>
      <c r="B131" s="24" t="s">
        <v>173</v>
      </c>
      <c r="C131" s="323"/>
      <c r="D131" s="145"/>
      <c r="E131" s="145"/>
      <c r="F131" s="145"/>
      <c r="G131" s="145"/>
      <c r="H131" s="145"/>
      <c r="I131" s="145"/>
      <c r="J131" s="145"/>
      <c r="K131" s="145"/>
      <c r="L131" s="145"/>
      <c r="M131" s="145"/>
      <c r="N131" s="145"/>
      <c r="O131" s="210">
        <f t="shared" si="3"/>
        <v>0</v>
      </c>
      <c r="P131" s="214"/>
      <c r="Q131" s="146"/>
      <c r="R131"/>
      <c r="S131"/>
      <c r="T131"/>
    </row>
    <row r="132" spans="1:20" x14ac:dyDescent="0.25">
      <c r="A132" s="3"/>
      <c r="B132" s="24" t="s">
        <v>173</v>
      </c>
      <c r="C132" s="323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210">
        <f t="shared" si="3"/>
        <v>0</v>
      </c>
      <c r="P132" s="214"/>
      <c r="Q132" s="146"/>
      <c r="R132"/>
      <c r="S132"/>
      <c r="T132"/>
    </row>
    <row r="133" spans="1:20" x14ac:dyDescent="0.25">
      <c r="A133" s="3"/>
      <c r="B133" s="24" t="s">
        <v>173</v>
      </c>
      <c r="C133" s="323"/>
      <c r="D133" s="145"/>
      <c r="E133" s="145"/>
      <c r="F133" s="145"/>
      <c r="G133" s="145"/>
      <c r="H133" s="145"/>
      <c r="I133" s="145"/>
      <c r="J133" s="145"/>
      <c r="K133" s="145"/>
      <c r="L133" s="145"/>
      <c r="M133" s="145"/>
      <c r="N133" s="145"/>
      <c r="O133" s="210">
        <f t="shared" si="3"/>
        <v>0</v>
      </c>
      <c r="P133" s="214"/>
      <c r="Q133" s="146"/>
      <c r="R133"/>
      <c r="S133"/>
      <c r="T133"/>
    </row>
    <row r="134" spans="1:20" x14ac:dyDescent="0.25">
      <c r="A134" s="3"/>
      <c r="B134" s="24" t="s">
        <v>173</v>
      </c>
      <c r="C134" s="327" t="s">
        <v>37</v>
      </c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210">
        <f t="shared" si="3"/>
        <v>0</v>
      </c>
      <c r="P134" s="214"/>
      <c r="Q134" s="146"/>
      <c r="R134"/>
      <c r="S134"/>
      <c r="T134"/>
    </row>
    <row r="135" spans="1:20" x14ac:dyDescent="0.25">
      <c r="A135" s="3"/>
      <c r="B135" s="24" t="s">
        <v>173</v>
      </c>
      <c r="C135" s="328"/>
      <c r="D135" s="145"/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  <c r="O135" s="210">
        <f t="shared" si="3"/>
        <v>0</v>
      </c>
      <c r="P135" s="214"/>
      <c r="Q135" s="146"/>
      <c r="R135"/>
      <c r="S135"/>
      <c r="T135"/>
    </row>
    <row r="136" spans="1:20" x14ac:dyDescent="0.25">
      <c r="A136" s="3"/>
      <c r="B136" s="437" t="s">
        <v>174</v>
      </c>
      <c r="C136" s="438"/>
      <c r="D136" s="438"/>
      <c r="E136" s="438"/>
      <c r="F136" s="438"/>
      <c r="G136" s="438"/>
      <c r="H136" s="438"/>
      <c r="I136" s="438"/>
      <c r="J136" s="438"/>
      <c r="K136" s="438"/>
      <c r="L136" s="438"/>
      <c r="M136" s="438"/>
      <c r="N136" s="438"/>
      <c r="O136" s="438"/>
      <c r="P136" s="150">
        <f>SUM(O138:O151)</f>
        <v>0</v>
      </c>
      <c r="Q136" s="143">
        <f>SUM(Q138:Q151)</f>
        <v>0</v>
      </c>
      <c r="R136"/>
      <c r="S136"/>
      <c r="T136"/>
    </row>
    <row r="137" spans="1:20" x14ac:dyDescent="0.25">
      <c r="A137" s="3"/>
      <c r="B137" s="326" t="s">
        <v>0</v>
      </c>
      <c r="C137" s="208" t="s">
        <v>1</v>
      </c>
      <c r="D137" s="208" t="s">
        <v>2</v>
      </c>
      <c r="E137" s="208" t="s">
        <v>28</v>
      </c>
      <c r="F137" s="208" t="s">
        <v>3</v>
      </c>
      <c r="G137" s="208" t="s">
        <v>4</v>
      </c>
      <c r="H137" s="208" t="s">
        <v>5</v>
      </c>
      <c r="I137" s="208" t="s">
        <v>6</v>
      </c>
      <c r="J137" s="208" t="s">
        <v>7</v>
      </c>
      <c r="K137" s="208" t="s">
        <v>8</v>
      </c>
      <c r="L137" s="208" t="s">
        <v>9</v>
      </c>
      <c r="M137" s="208" t="s">
        <v>10</v>
      </c>
      <c r="N137" s="208" t="s">
        <v>11</v>
      </c>
      <c r="O137" s="208" t="s">
        <v>12</v>
      </c>
      <c r="P137" s="209" t="s">
        <v>22</v>
      </c>
      <c r="Q137" s="144" t="s">
        <v>37</v>
      </c>
      <c r="R137"/>
      <c r="S137"/>
      <c r="T137"/>
    </row>
    <row r="138" spans="1:20" x14ac:dyDescent="0.25">
      <c r="A138" s="3"/>
      <c r="B138" s="24" t="s">
        <v>174</v>
      </c>
      <c r="C138" s="323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210">
        <f t="shared" si="3"/>
        <v>0</v>
      </c>
      <c r="P138" s="214"/>
      <c r="Q138" s="146"/>
      <c r="R138"/>
      <c r="S138"/>
      <c r="T138"/>
    </row>
    <row r="139" spans="1:20" x14ac:dyDescent="0.25">
      <c r="A139" s="3"/>
      <c r="B139" s="24" t="s">
        <v>174</v>
      </c>
      <c r="C139" s="323"/>
      <c r="D139" s="145"/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  <c r="O139" s="210">
        <f t="shared" si="3"/>
        <v>0</v>
      </c>
      <c r="P139" s="214"/>
      <c r="Q139" s="146"/>
      <c r="R139"/>
      <c r="S139"/>
      <c r="T139"/>
    </row>
    <row r="140" spans="1:20" x14ac:dyDescent="0.25">
      <c r="A140" s="3"/>
      <c r="B140" s="24" t="s">
        <v>174</v>
      </c>
      <c r="C140" s="323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  <c r="O140" s="210">
        <f t="shared" si="3"/>
        <v>0</v>
      </c>
      <c r="P140" s="214"/>
      <c r="Q140" s="146"/>
      <c r="R140"/>
      <c r="S140"/>
      <c r="T140"/>
    </row>
    <row r="141" spans="1:20" x14ac:dyDescent="0.25">
      <c r="A141" s="3"/>
      <c r="B141" s="24" t="s">
        <v>174</v>
      </c>
      <c r="C141" s="323"/>
      <c r="D141" s="145"/>
      <c r="E141" s="145"/>
      <c r="F141" s="145"/>
      <c r="G141" s="145"/>
      <c r="H141" s="145"/>
      <c r="I141" s="145"/>
      <c r="J141" s="145"/>
      <c r="K141" s="145"/>
      <c r="L141" s="145"/>
      <c r="M141" s="145"/>
      <c r="N141" s="145"/>
      <c r="O141" s="210">
        <f t="shared" si="3"/>
        <v>0</v>
      </c>
      <c r="P141" s="214"/>
      <c r="Q141" s="146"/>
      <c r="R141"/>
      <c r="S141"/>
      <c r="T141"/>
    </row>
    <row r="142" spans="1:20" x14ac:dyDescent="0.25">
      <c r="A142" s="3"/>
      <c r="B142" s="24" t="s">
        <v>174</v>
      </c>
      <c r="C142" s="323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210">
        <f t="shared" si="3"/>
        <v>0</v>
      </c>
      <c r="P142" s="214"/>
      <c r="Q142" s="146"/>
      <c r="R142"/>
      <c r="S142"/>
      <c r="T142"/>
    </row>
    <row r="143" spans="1:20" x14ac:dyDescent="0.25">
      <c r="A143" s="3"/>
      <c r="B143" s="24" t="s">
        <v>174</v>
      </c>
      <c r="C143" s="323"/>
      <c r="D143" s="145"/>
      <c r="E143" s="145"/>
      <c r="F143" s="145"/>
      <c r="G143" s="145"/>
      <c r="H143" s="145"/>
      <c r="I143" s="145"/>
      <c r="J143" s="145"/>
      <c r="K143" s="145"/>
      <c r="L143" s="145"/>
      <c r="M143" s="145"/>
      <c r="N143" s="145"/>
      <c r="O143" s="210">
        <f t="shared" si="3"/>
        <v>0</v>
      </c>
      <c r="P143" s="214"/>
      <c r="Q143" s="146"/>
      <c r="R143"/>
      <c r="S143"/>
      <c r="T143"/>
    </row>
    <row r="144" spans="1:20" x14ac:dyDescent="0.25">
      <c r="A144" s="3"/>
      <c r="B144" s="24" t="s">
        <v>174</v>
      </c>
      <c r="C144" s="323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210">
        <f t="shared" si="3"/>
        <v>0</v>
      </c>
      <c r="P144" s="214"/>
      <c r="Q144" s="146"/>
      <c r="R144"/>
      <c r="S144"/>
      <c r="T144"/>
    </row>
    <row r="145" spans="1:20" x14ac:dyDescent="0.25">
      <c r="A145" s="3"/>
      <c r="B145" s="24" t="s">
        <v>174</v>
      </c>
      <c r="C145" s="323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  <c r="O145" s="210">
        <f t="shared" si="3"/>
        <v>0</v>
      </c>
      <c r="P145" s="214"/>
      <c r="Q145" s="146"/>
      <c r="R145"/>
      <c r="S145"/>
      <c r="T145"/>
    </row>
    <row r="146" spans="1:20" x14ac:dyDescent="0.25">
      <c r="A146" s="3"/>
      <c r="B146" s="24" t="s">
        <v>174</v>
      </c>
      <c r="C146" s="323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210">
        <f t="shared" si="3"/>
        <v>0</v>
      </c>
      <c r="P146" s="214"/>
      <c r="Q146" s="146"/>
      <c r="R146"/>
      <c r="S146"/>
      <c r="T146"/>
    </row>
    <row r="147" spans="1:20" x14ac:dyDescent="0.25">
      <c r="A147" s="3"/>
      <c r="B147" s="24" t="s">
        <v>174</v>
      </c>
      <c r="C147" s="323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  <c r="O147" s="210">
        <f t="shared" si="3"/>
        <v>0</v>
      </c>
      <c r="P147" s="214"/>
      <c r="Q147" s="146"/>
      <c r="R147"/>
      <c r="S147"/>
      <c r="T147"/>
    </row>
    <row r="148" spans="1:20" x14ac:dyDescent="0.25">
      <c r="A148" s="3"/>
      <c r="B148" s="24" t="s">
        <v>174</v>
      </c>
      <c r="C148" s="323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210">
        <f t="shared" si="3"/>
        <v>0</v>
      </c>
      <c r="P148" s="214"/>
      <c r="Q148" s="146"/>
      <c r="R148"/>
      <c r="S148"/>
      <c r="T148"/>
    </row>
    <row r="149" spans="1:20" x14ac:dyDescent="0.25">
      <c r="A149" s="3"/>
      <c r="B149" s="24" t="s">
        <v>174</v>
      </c>
      <c r="C149" s="323"/>
      <c r="D149" s="145"/>
      <c r="E149" s="145"/>
      <c r="F149" s="145"/>
      <c r="G149" s="145"/>
      <c r="H149" s="145"/>
      <c r="I149" s="145"/>
      <c r="J149" s="145"/>
      <c r="K149" s="145"/>
      <c r="L149" s="145"/>
      <c r="M149" s="145"/>
      <c r="N149" s="145"/>
      <c r="O149" s="210">
        <f t="shared" si="3"/>
        <v>0</v>
      </c>
      <c r="P149" s="214"/>
      <c r="Q149" s="146"/>
      <c r="R149"/>
      <c r="S149"/>
      <c r="T149"/>
    </row>
    <row r="150" spans="1:20" x14ac:dyDescent="0.25">
      <c r="A150" s="3"/>
      <c r="B150" s="24" t="s">
        <v>174</v>
      </c>
      <c r="C150" s="327" t="s">
        <v>37</v>
      </c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210">
        <f t="shared" si="3"/>
        <v>0</v>
      </c>
      <c r="P150" s="214"/>
      <c r="Q150" s="146"/>
      <c r="R150"/>
      <c r="S150"/>
      <c r="T150"/>
    </row>
    <row r="151" spans="1:20" x14ac:dyDescent="0.25">
      <c r="A151" s="3"/>
      <c r="B151" s="24" t="s">
        <v>174</v>
      </c>
      <c r="C151" s="328"/>
      <c r="D151" s="145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  <c r="O151" s="210">
        <f t="shared" si="3"/>
        <v>0</v>
      </c>
      <c r="P151" s="214"/>
      <c r="Q151" s="146"/>
      <c r="R151"/>
      <c r="S151"/>
      <c r="T151"/>
    </row>
    <row r="152" spans="1:20" x14ac:dyDescent="0.25">
      <c r="A152" s="3"/>
      <c r="B152" s="437" t="s">
        <v>175</v>
      </c>
      <c r="C152" s="438"/>
      <c r="D152" s="438"/>
      <c r="E152" s="438"/>
      <c r="F152" s="438"/>
      <c r="G152" s="438"/>
      <c r="H152" s="438"/>
      <c r="I152" s="438"/>
      <c r="J152" s="438"/>
      <c r="K152" s="438"/>
      <c r="L152" s="438"/>
      <c r="M152" s="438"/>
      <c r="N152" s="438"/>
      <c r="O152" s="438"/>
      <c r="P152" s="150">
        <f>SUM(O154:O163)</f>
        <v>0</v>
      </c>
      <c r="Q152" s="143">
        <f>SUM(Q154:Q163)</f>
        <v>0</v>
      </c>
      <c r="R152"/>
      <c r="S152"/>
      <c r="T152"/>
    </row>
    <row r="153" spans="1:20" x14ac:dyDescent="0.25">
      <c r="A153" s="3"/>
      <c r="B153" s="326" t="s">
        <v>0</v>
      </c>
      <c r="C153" s="208" t="s">
        <v>1</v>
      </c>
      <c r="D153" s="208" t="s">
        <v>2</v>
      </c>
      <c r="E153" s="208" t="s">
        <v>28</v>
      </c>
      <c r="F153" s="208" t="s">
        <v>3</v>
      </c>
      <c r="G153" s="208" t="s">
        <v>4</v>
      </c>
      <c r="H153" s="208" t="s">
        <v>5</v>
      </c>
      <c r="I153" s="208" t="s">
        <v>6</v>
      </c>
      <c r="J153" s="208" t="s">
        <v>7</v>
      </c>
      <c r="K153" s="208" t="s">
        <v>8</v>
      </c>
      <c r="L153" s="208" t="s">
        <v>9</v>
      </c>
      <c r="M153" s="208" t="s">
        <v>10</v>
      </c>
      <c r="N153" s="208" t="s">
        <v>11</v>
      </c>
      <c r="O153" s="208" t="s">
        <v>12</v>
      </c>
      <c r="P153" s="209" t="s">
        <v>22</v>
      </c>
      <c r="Q153" s="144" t="s">
        <v>37</v>
      </c>
      <c r="R153"/>
      <c r="S153"/>
      <c r="T153"/>
    </row>
    <row r="154" spans="1:20" x14ac:dyDescent="0.25">
      <c r="A154" s="3"/>
      <c r="B154" s="24" t="s">
        <v>175</v>
      </c>
      <c r="C154" s="323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210">
        <f t="shared" si="3"/>
        <v>0</v>
      </c>
      <c r="P154" s="214"/>
      <c r="Q154" s="146"/>
      <c r="R154"/>
      <c r="S154"/>
      <c r="T154"/>
    </row>
    <row r="155" spans="1:20" x14ac:dyDescent="0.25">
      <c r="A155" s="3"/>
      <c r="B155" s="24" t="s">
        <v>175</v>
      </c>
      <c r="C155" s="323"/>
      <c r="D155" s="145"/>
      <c r="E155" s="145"/>
      <c r="F155" s="145"/>
      <c r="G155" s="145"/>
      <c r="H155" s="145"/>
      <c r="I155" s="145"/>
      <c r="J155" s="145"/>
      <c r="K155" s="145"/>
      <c r="L155" s="145"/>
      <c r="M155" s="145"/>
      <c r="N155" s="145"/>
      <c r="O155" s="210">
        <f t="shared" si="3"/>
        <v>0</v>
      </c>
      <c r="P155" s="214"/>
      <c r="Q155" s="146"/>
      <c r="R155"/>
      <c r="S155"/>
      <c r="T155"/>
    </row>
    <row r="156" spans="1:20" x14ac:dyDescent="0.25">
      <c r="A156" s="3"/>
      <c r="B156" s="24" t="s">
        <v>175</v>
      </c>
      <c r="C156" s="323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  <c r="O156" s="210">
        <f t="shared" si="3"/>
        <v>0</v>
      </c>
      <c r="P156" s="214"/>
      <c r="Q156" s="146"/>
      <c r="R156"/>
      <c r="S156"/>
      <c r="T156"/>
    </row>
    <row r="157" spans="1:20" x14ac:dyDescent="0.25">
      <c r="A157" s="3"/>
      <c r="B157" s="24" t="s">
        <v>175</v>
      </c>
      <c r="C157" s="323"/>
      <c r="D157" s="145"/>
      <c r="E157" s="145"/>
      <c r="F157" s="145"/>
      <c r="G157" s="145"/>
      <c r="H157" s="145"/>
      <c r="I157" s="145"/>
      <c r="J157" s="145"/>
      <c r="K157" s="145"/>
      <c r="L157" s="145"/>
      <c r="M157" s="145"/>
      <c r="N157" s="145"/>
      <c r="O157" s="210">
        <f t="shared" si="3"/>
        <v>0</v>
      </c>
      <c r="P157" s="214"/>
      <c r="Q157" s="146"/>
      <c r="R157"/>
      <c r="S157"/>
      <c r="T157"/>
    </row>
    <row r="158" spans="1:20" x14ac:dyDescent="0.25">
      <c r="A158" s="3"/>
      <c r="B158" s="24" t="s">
        <v>175</v>
      </c>
      <c r="C158" s="323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210">
        <f t="shared" si="3"/>
        <v>0</v>
      </c>
      <c r="P158" s="214"/>
      <c r="Q158" s="146"/>
      <c r="R158"/>
      <c r="S158"/>
      <c r="T158"/>
    </row>
    <row r="159" spans="1:20" x14ac:dyDescent="0.25">
      <c r="A159" s="3"/>
      <c r="B159" s="24" t="s">
        <v>175</v>
      </c>
      <c r="C159" s="323"/>
      <c r="D159" s="145"/>
      <c r="E159" s="145"/>
      <c r="F159" s="145"/>
      <c r="G159" s="145"/>
      <c r="H159" s="145"/>
      <c r="I159" s="145"/>
      <c r="J159" s="145"/>
      <c r="K159" s="145"/>
      <c r="L159" s="145"/>
      <c r="M159" s="145"/>
      <c r="N159" s="145"/>
      <c r="O159" s="210">
        <f t="shared" si="3"/>
        <v>0</v>
      </c>
      <c r="P159" s="214"/>
      <c r="Q159" s="146"/>
      <c r="R159" s="45"/>
      <c r="S159" s="56"/>
      <c r="T159" s="64"/>
    </row>
    <row r="160" spans="1:20" x14ac:dyDescent="0.25">
      <c r="A160" s="3"/>
      <c r="B160" s="24" t="s">
        <v>175</v>
      </c>
      <c r="C160" s="323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210">
        <f t="shared" si="3"/>
        <v>0</v>
      </c>
      <c r="P160" s="214"/>
      <c r="Q160" s="146"/>
      <c r="R160" s="45"/>
      <c r="S160" s="56"/>
      <c r="T160" s="64"/>
    </row>
    <row r="161" spans="1:20" x14ac:dyDescent="0.25">
      <c r="A161" s="3"/>
      <c r="B161" s="24" t="s">
        <v>175</v>
      </c>
      <c r="C161" s="323"/>
      <c r="D161" s="145"/>
      <c r="E161" s="145"/>
      <c r="F161" s="145"/>
      <c r="G161" s="145"/>
      <c r="H161" s="145"/>
      <c r="I161" s="145"/>
      <c r="J161" s="145"/>
      <c r="K161" s="145"/>
      <c r="L161" s="145"/>
      <c r="M161" s="145"/>
      <c r="N161" s="145"/>
      <c r="O161" s="210">
        <f t="shared" si="3"/>
        <v>0</v>
      </c>
      <c r="P161" s="214"/>
      <c r="Q161" s="146"/>
      <c r="R161" s="45"/>
      <c r="S161" s="56"/>
      <c r="T161" s="64"/>
    </row>
    <row r="162" spans="1:20" x14ac:dyDescent="0.25">
      <c r="A162" s="3"/>
      <c r="B162" s="24" t="s">
        <v>175</v>
      </c>
      <c r="C162" s="327" t="s">
        <v>37</v>
      </c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210">
        <f t="shared" si="3"/>
        <v>0</v>
      </c>
      <c r="P162" s="214"/>
      <c r="Q162" s="146"/>
      <c r="R162" s="45"/>
      <c r="S162" s="56"/>
      <c r="T162" s="64"/>
    </row>
    <row r="163" spans="1:20" x14ac:dyDescent="0.25">
      <c r="A163" s="3"/>
      <c r="B163" s="24" t="s">
        <v>175</v>
      </c>
      <c r="C163" s="328"/>
      <c r="D163" s="145"/>
      <c r="E163" s="145"/>
      <c r="F163" s="145"/>
      <c r="G163" s="145"/>
      <c r="H163" s="145"/>
      <c r="I163" s="145"/>
      <c r="J163" s="145"/>
      <c r="K163" s="145"/>
      <c r="L163" s="145"/>
      <c r="M163" s="145"/>
      <c r="N163" s="145"/>
      <c r="O163" s="210">
        <f t="shared" si="3"/>
        <v>0</v>
      </c>
      <c r="P163" s="214"/>
      <c r="Q163" s="146"/>
      <c r="R163" s="45"/>
      <c r="S163" s="56"/>
      <c r="T163" s="64"/>
    </row>
    <row r="164" spans="1:20" x14ac:dyDescent="0.25">
      <c r="A164" s="3"/>
      <c r="B164" s="437" t="s">
        <v>176</v>
      </c>
      <c r="C164" s="438"/>
      <c r="D164" s="438"/>
      <c r="E164" s="438"/>
      <c r="F164" s="438"/>
      <c r="G164" s="438"/>
      <c r="H164" s="438"/>
      <c r="I164" s="438"/>
      <c r="J164" s="438"/>
      <c r="K164" s="438"/>
      <c r="L164" s="438"/>
      <c r="M164" s="438"/>
      <c r="N164" s="438"/>
      <c r="O164" s="438"/>
      <c r="P164" s="150">
        <f>SUM(O166:O181)</f>
        <v>0</v>
      </c>
      <c r="Q164" s="143">
        <f>SUM(Q166:Q181)</f>
        <v>0</v>
      </c>
      <c r="R164" s="45"/>
      <c r="S164" s="56"/>
      <c r="T164" s="64"/>
    </row>
    <row r="165" spans="1:20" x14ac:dyDescent="0.25">
      <c r="A165" s="3"/>
      <c r="B165" s="326" t="s">
        <v>0</v>
      </c>
      <c r="C165" s="208" t="s">
        <v>1</v>
      </c>
      <c r="D165" s="208" t="s">
        <v>2</v>
      </c>
      <c r="E165" s="208" t="s">
        <v>28</v>
      </c>
      <c r="F165" s="208" t="s">
        <v>3</v>
      </c>
      <c r="G165" s="208" t="s">
        <v>4</v>
      </c>
      <c r="H165" s="208" t="s">
        <v>5</v>
      </c>
      <c r="I165" s="208" t="s">
        <v>6</v>
      </c>
      <c r="J165" s="208" t="s">
        <v>7</v>
      </c>
      <c r="K165" s="208" t="s">
        <v>8</v>
      </c>
      <c r="L165" s="208" t="s">
        <v>9</v>
      </c>
      <c r="M165" s="208" t="s">
        <v>10</v>
      </c>
      <c r="N165" s="208" t="s">
        <v>11</v>
      </c>
      <c r="O165" s="208" t="s">
        <v>12</v>
      </c>
      <c r="P165" s="209" t="s">
        <v>22</v>
      </c>
      <c r="Q165" s="144" t="s">
        <v>37</v>
      </c>
      <c r="R165" s="45"/>
      <c r="S165" s="56"/>
      <c r="T165" s="64"/>
    </row>
    <row r="166" spans="1:20" x14ac:dyDescent="0.25">
      <c r="A166" s="3"/>
      <c r="B166" s="24" t="s">
        <v>176</v>
      </c>
      <c r="C166" s="330"/>
      <c r="D166" s="147"/>
      <c r="E166" s="147"/>
      <c r="F166" s="147"/>
      <c r="G166" s="147"/>
      <c r="H166" s="147"/>
      <c r="I166" s="147"/>
      <c r="J166" s="147"/>
      <c r="K166" s="147"/>
      <c r="L166" s="147"/>
      <c r="M166" s="147"/>
      <c r="N166" s="147"/>
      <c r="O166" s="210">
        <f t="shared" si="3"/>
        <v>0</v>
      </c>
      <c r="P166" s="214"/>
      <c r="Q166" s="146"/>
      <c r="R166" s="45"/>
      <c r="S166" s="56"/>
      <c r="T166" s="64"/>
    </row>
    <row r="167" spans="1:20" x14ac:dyDescent="0.25">
      <c r="A167" s="3"/>
      <c r="B167" s="24" t="s">
        <v>176</v>
      </c>
      <c r="C167" s="330"/>
      <c r="D167" s="147"/>
      <c r="E167" s="147"/>
      <c r="F167" s="147"/>
      <c r="G167" s="147"/>
      <c r="H167" s="147"/>
      <c r="I167" s="147"/>
      <c r="J167" s="147"/>
      <c r="K167" s="147"/>
      <c r="L167" s="147"/>
      <c r="M167" s="147"/>
      <c r="N167" s="147"/>
      <c r="O167" s="210">
        <f t="shared" si="3"/>
        <v>0</v>
      </c>
      <c r="P167" s="214"/>
      <c r="Q167" s="146"/>
      <c r="R167" s="45"/>
      <c r="S167" s="56"/>
      <c r="T167" s="64"/>
    </row>
    <row r="168" spans="1:20" x14ac:dyDescent="0.25">
      <c r="A168" s="3"/>
      <c r="B168" s="24" t="s">
        <v>176</v>
      </c>
      <c r="C168" s="330"/>
      <c r="D168" s="147"/>
      <c r="E168" s="147"/>
      <c r="F168" s="147"/>
      <c r="G168" s="147"/>
      <c r="H168" s="147"/>
      <c r="I168" s="147"/>
      <c r="J168" s="147"/>
      <c r="K168" s="147"/>
      <c r="L168" s="147"/>
      <c r="M168" s="147"/>
      <c r="N168" s="147"/>
      <c r="O168" s="210">
        <f t="shared" si="3"/>
        <v>0</v>
      </c>
      <c r="P168" s="214"/>
      <c r="Q168" s="146"/>
      <c r="R168" s="45"/>
      <c r="S168" s="56"/>
      <c r="T168" s="64"/>
    </row>
    <row r="169" spans="1:20" x14ac:dyDescent="0.25">
      <c r="A169" s="3"/>
      <c r="B169" s="24" t="s">
        <v>176</v>
      </c>
      <c r="C169" s="330"/>
      <c r="D169" s="147"/>
      <c r="E169" s="147"/>
      <c r="F169" s="147"/>
      <c r="G169" s="147"/>
      <c r="H169" s="147"/>
      <c r="I169" s="147"/>
      <c r="J169" s="147"/>
      <c r="K169" s="147"/>
      <c r="L169" s="147"/>
      <c r="M169" s="147"/>
      <c r="N169" s="147"/>
      <c r="O169" s="210">
        <f t="shared" si="3"/>
        <v>0</v>
      </c>
      <c r="P169" s="214"/>
      <c r="Q169" s="146"/>
      <c r="R169" s="45"/>
      <c r="S169" s="56"/>
      <c r="T169" s="64"/>
    </row>
    <row r="170" spans="1:20" x14ac:dyDescent="0.25">
      <c r="A170" s="3"/>
      <c r="B170" s="24" t="s">
        <v>176</v>
      </c>
      <c r="C170" s="330"/>
      <c r="D170" s="147"/>
      <c r="E170" s="147"/>
      <c r="F170" s="147"/>
      <c r="G170" s="147"/>
      <c r="H170" s="147"/>
      <c r="I170" s="147"/>
      <c r="J170" s="147"/>
      <c r="K170" s="147"/>
      <c r="L170" s="147"/>
      <c r="M170" s="147"/>
      <c r="N170" s="147"/>
      <c r="O170" s="210">
        <f t="shared" ref="O170:O181" si="4">SUM(F170:N170)</f>
        <v>0</v>
      </c>
      <c r="P170" s="214"/>
      <c r="Q170" s="146"/>
      <c r="R170" s="45"/>
      <c r="S170" s="56"/>
      <c r="T170" s="64"/>
    </row>
    <row r="171" spans="1:20" x14ac:dyDescent="0.25">
      <c r="A171" s="3"/>
      <c r="B171" s="24" t="s">
        <v>176</v>
      </c>
      <c r="C171" s="330"/>
      <c r="D171" s="147"/>
      <c r="E171" s="147"/>
      <c r="F171" s="147"/>
      <c r="G171" s="147"/>
      <c r="H171" s="147"/>
      <c r="I171" s="147"/>
      <c r="J171" s="147"/>
      <c r="K171" s="147"/>
      <c r="L171" s="147"/>
      <c r="M171" s="147"/>
      <c r="N171" s="147"/>
      <c r="O171" s="210">
        <f t="shared" si="4"/>
        <v>0</v>
      </c>
      <c r="P171" s="214"/>
      <c r="Q171" s="146"/>
      <c r="R171" s="45"/>
      <c r="S171" s="56"/>
      <c r="T171" s="64"/>
    </row>
    <row r="172" spans="1:20" x14ac:dyDescent="0.25">
      <c r="A172" s="3"/>
      <c r="B172" s="24" t="s">
        <v>176</v>
      </c>
      <c r="C172" s="330"/>
      <c r="D172" s="147"/>
      <c r="E172" s="147"/>
      <c r="F172" s="147"/>
      <c r="G172" s="147"/>
      <c r="H172" s="147"/>
      <c r="I172" s="147"/>
      <c r="J172" s="147"/>
      <c r="K172" s="147"/>
      <c r="L172" s="147"/>
      <c r="M172" s="147"/>
      <c r="N172" s="147"/>
      <c r="O172" s="210">
        <f t="shared" si="4"/>
        <v>0</v>
      </c>
      <c r="P172" s="214"/>
      <c r="Q172" s="146"/>
      <c r="R172" s="45"/>
      <c r="S172" s="56"/>
      <c r="T172" s="64"/>
    </row>
    <row r="173" spans="1:20" x14ac:dyDescent="0.25">
      <c r="A173" s="3"/>
      <c r="B173" s="24" t="s">
        <v>176</v>
      </c>
      <c r="C173" s="330"/>
      <c r="D173" s="147"/>
      <c r="E173" s="147"/>
      <c r="F173" s="147"/>
      <c r="G173" s="147"/>
      <c r="H173" s="147"/>
      <c r="I173" s="147"/>
      <c r="J173" s="147"/>
      <c r="K173" s="147"/>
      <c r="L173" s="147"/>
      <c r="M173" s="147"/>
      <c r="N173" s="147"/>
      <c r="O173" s="210">
        <f t="shared" si="4"/>
        <v>0</v>
      </c>
      <c r="P173" s="214"/>
      <c r="Q173" s="146"/>
      <c r="R173" s="45"/>
      <c r="S173" s="56"/>
      <c r="T173" s="64"/>
    </row>
    <row r="174" spans="1:20" x14ac:dyDescent="0.25">
      <c r="A174" s="3"/>
      <c r="B174" s="24" t="s">
        <v>176</v>
      </c>
      <c r="C174" s="330"/>
      <c r="D174" s="147"/>
      <c r="E174" s="147"/>
      <c r="F174" s="147"/>
      <c r="G174" s="147"/>
      <c r="H174" s="147"/>
      <c r="I174" s="147"/>
      <c r="J174" s="147"/>
      <c r="K174" s="147"/>
      <c r="L174" s="147"/>
      <c r="M174" s="147"/>
      <c r="N174" s="147"/>
      <c r="O174" s="210">
        <f t="shared" si="4"/>
        <v>0</v>
      </c>
      <c r="P174" s="214"/>
      <c r="Q174" s="146"/>
      <c r="R174" s="45"/>
      <c r="S174" s="56"/>
      <c r="T174" s="64"/>
    </row>
    <row r="175" spans="1:20" x14ac:dyDescent="0.25">
      <c r="A175" s="3"/>
      <c r="B175" s="24" t="s">
        <v>176</v>
      </c>
      <c r="C175" s="330"/>
      <c r="D175" s="147"/>
      <c r="E175" s="147"/>
      <c r="F175" s="147"/>
      <c r="G175" s="147"/>
      <c r="H175" s="147"/>
      <c r="I175" s="147"/>
      <c r="J175" s="147"/>
      <c r="K175" s="147"/>
      <c r="L175" s="147"/>
      <c r="M175" s="147"/>
      <c r="N175" s="147"/>
      <c r="O175" s="210">
        <f t="shared" si="4"/>
        <v>0</v>
      </c>
      <c r="P175" s="214"/>
      <c r="Q175" s="146"/>
      <c r="R175" s="45"/>
      <c r="S175" s="56"/>
      <c r="T175" s="64"/>
    </row>
    <row r="176" spans="1:20" x14ac:dyDescent="0.25">
      <c r="A176" s="3"/>
      <c r="B176" s="24" t="s">
        <v>176</v>
      </c>
      <c r="C176" s="330"/>
      <c r="D176" s="147"/>
      <c r="E176" s="147"/>
      <c r="F176" s="147"/>
      <c r="G176" s="147"/>
      <c r="H176" s="147"/>
      <c r="I176" s="147"/>
      <c r="J176" s="147"/>
      <c r="K176" s="147"/>
      <c r="L176" s="147"/>
      <c r="M176" s="147"/>
      <c r="N176" s="147"/>
      <c r="O176" s="210">
        <f t="shared" si="4"/>
        <v>0</v>
      </c>
      <c r="P176" s="214"/>
      <c r="Q176" s="146"/>
      <c r="R176" s="45"/>
      <c r="S176" s="56"/>
      <c r="T176" s="64"/>
    </row>
    <row r="177" spans="1:20" x14ac:dyDescent="0.25">
      <c r="A177" s="3"/>
      <c r="B177" s="24" t="s">
        <v>176</v>
      </c>
      <c r="C177" s="330"/>
      <c r="D177" s="147"/>
      <c r="E177" s="147"/>
      <c r="F177" s="147"/>
      <c r="G177" s="147"/>
      <c r="H177" s="147"/>
      <c r="I177" s="147"/>
      <c r="J177" s="147"/>
      <c r="K177" s="147"/>
      <c r="L177" s="147"/>
      <c r="M177" s="147"/>
      <c r="N177" s="147"/>
      <c r="O177" s="210">
        <f t="shared" si="4"/>
        <v>0</v>
      </c>
      <c r="P177" s="214"/>
      <c r="Q177" s="146"/>
      <c r="R177" s="45"/>
      <c r="S177" s="56"/>
      <c r="T177" s="64"/>
    </row>
    <row r="178" spans="1:20" x14ac:dyDescent="0.25">
      <c r="A178" s="3"/>
      <c r="B178" s="24" t="s">
        <v>176</v>
      </c>
      <c r="C178" s="330"/>
      <c r="D178" s="147"/>
      <c r="E178" s="147"/>
      <c r="F178" s="147"/>
      <c r="G178" s="147"/>
      <c r="H178" s="147"/>
      <c r="I178" s="147"/>
      <c r="J178" s="147"/>
      <c r="K178" s="147"/>
      <c r="L178" s="147"/>
      <c r="M178" s="147"/>
      <c r="N178" s="147"/>
      <c r="O178" s="210">
        <f t="shared" si="4"/>
        <v>0</v>
      </c>
      <c r="P178" s="214"/>
      <c r="Q178" s="146"/>
      <c r="R178" s="45"/>
      <c r="S178" s="56"/>
      <c r="T178" s="64"/>
    </row>
    <row r="179" spans="1:20" x14ac:dyDescent="0.25">
      <c r="A179" s="3"/>
      <c r="B179" s="24" t="s">
        <v>176</v>
      </c>
      <c r="C179" s="330"/>
      <c r="D179" s="147"/>
      <c r="E179" s="147"/>
      <c r="F179" s="147"/>
      <c r="G179" s="147"/>
      <c r="H179" s="147"/>
      <c r="I179" s="147"/>
      <c r="J179" s="147"/>
      <c r="K179" s="147"/>
      <c r="L179" s="147"/>
      <c r="M179" s="147"/>
      <c r="N179" s="147"/>
      <c r="O179" s="210">
        <f t="shared" si="4"/>
        <v>0</v>
      </c>
      <c r="P179" s="214"/>
      <c r="Q179" s="146"/>
      <c r="R179" s="45"/>
      <c r="S179" s="56"/>
      <c r="T179" s="64"/>
    </row>
    <row r="180" spans="1:20" x14ac:dyDescent="0.25">
      <c r="A180" s="3"/>
      <c r="B180" s="24" t="s">
        <v>176</v>
      </c>
      <c r="C180" s="327" t="s">
        <v>37</v>
      </c>
      <c r="D180" s="147"/>
      <c r="E180" s="147"/>
      <c r="F180" s="147"/>
      <c r="G180" s="147"/>
      <c r="H180" s="147"/>
      <c r="I180" s="147"/>
      <c r="J180" s="147"/>
      <c r="K180" s="147"/>
      <c r="L180" s="147"/>
      <c r="M180" s="147"/>
      <c r="N180" s="147"/>
      <c r="O180" s="210">
        <f t="shared" si="4"/>
        <v>0</v>
      </c>
      <c r="P180" s="214"/>
      <c r="Q180" s="146"/>
      <c r="R180" s="45"/>
      <c r="S180" s="56"/>
      <c r="T180" s="64"/>
    </row>
    <row r="181" spans="1:20" x14ac:dyDescent="0.25">
      <c r="A181" s="3"/>
      <c r="B181" s="24" t="s">
        <v>176</v>
      </c>
      <c r="C181" s="328"/>
      <c r="D181" s="147"/>
      <c r="E181" s="147"/>
      <c r="F181" s="147"/>
      <c r="G181" s="147"/>
      <c r="H181" s="147"/>
      <c r="I181" s="147"/>
      <c r="J181" s="147"/>
      <c r="K181" s="147"/>
      <c r="L181" s="147"/>
      <c r="M181" s="147"/>
      <c r="N181" s="147"/>
      <c r="O181" s="210">
        <f t="shared" si="4"/>
        <v>0</v>
      </c>
      <c r="P181" s="214"/>
      <c r="Q181" s="146"/>
      <c r="R181" s="45"/>
      <c r="S181" s="56"/>
      <c r="T181" s="64"/>
    </row>
    <row r="182" spans="1:20" x14ac:dyDescent="0.25">
      <c r="A182" s="3"/>
      <c r="B182" s="437" t="s">
        <v>177</v>
      </c>
      <c r="C182" s="438"/>
      <c r="D182" s="438"/>
      <c r="E182" s="438"/>
      <c r="F182" s="438"/>
      <c r="G182" s="438"/>
      <c r="H182" s="438"/>
      <c r="I182" s="438"/>
      <c r="J182" s="438"/>
      <c r="K182" s="438"/>
      <c r="L182" s="438"/>
      <c r="M182" s="438"/>
      <c r="N182" s="438"/>
      <c r="O182" s="438"/>
      <c r="P182" s="150">
        <f>SUM(O184:O197)</f>
        <v>0</v>
      </c>
      <c r="Q182" s="143">
        <f>SUM(Q184:Q197)</f>
        <v>0</v>
      </c>
      <c r="R182" s="45"/>
      <c r="S182" s="56"/>
      <c r="T182" s="64"/>
    </row>
    <row r="183" spans="1:20" x14ac:dyDescent="0.25">
      <c r="A183" s="3"/>
      <c r="B183" s="326" t="s">
        <v>0</v>
      </c>
      <c r="C183" s="208" t="s">
        <v>1</v>
      </c>
      <c r="D183" s="208" t="s">
        <v>2</v>
      </c>
      <c r="E183" s="208" t="s">
        <v>28</v>
      </c>
      <c r="F183" s="208" t="s">
        <v>3</v>
      </c>
      <c r="G183" s="208" t="s">
        <v>4</v>
      </c>
      <c r="H183" s="208" t="s">
        <v>5</v>
      </c>
      <c r="I183" s="208" t="s">
        <v>6</v>
      </c>
      <c r="J183" s="208" t="s">
        <v>7</v>
      </c>
      <c r="K183" s="208" t="s">
        <v>8</v>
      </c>
      <c r="L183" s="208" t="s">
        <v>9</v>
      </c>
      <c r="M183" s="208" t="s">
        <v>10</v>
      </c>
      <c r="N183" s="208" t="s">
        <v>11</v>
      </c>
      <c r="O183" s="208" t="s">
        <v>12</v>
      </c>
      <c r="P183" s="209" t="s">
        <v>22</v>
      </c>
      <c r="Q183" s="144" t="s">
        <v>37</v>
      </c>
      <c r="R183" s="45"/>
      <c r="S183" s="56"/>
      <c r="T183" s="64"/>
    </row>
    <row r="184" spans="1:20" x14ac:dyDescent="0.25">
      <c r="A184" s="3"/>
      <c r="B184" s="24" t="s">
        <v>177</v>
      </c>
      <c r="C184" s="323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  <c r="O184" s="210">
        <f>SUM(F184:N184)</f>
        <v>0</v>
      </c>
      <c r="P184" s="214"/>
      <c r="Q184" s="146"/>
      <c r="R184" s="45"/>
      <c r="S184" s="56"/>
      <c r="T184" s="64"/>
    </row>
    <row r="185" spans="1:20" x14ac:dyDescent="0.25">
      <c r="A185" s="3"/>
      <c r="B185" s="24" t="s">
        <v>177</v>
      </c>
      <c r="C185" s="323"/>
      <c r="D185" s="145"/>
      <c r="E185" s="145"/>
      <c r="F185" s="145"/>
      <c r="G185" s="145"/>
      <c r="H185" s="145"/>
      <c r="I185" s="145"/>
      <c r="J185" s="145"/>
      <c r="K185" s="145"/>
      <c r="L185" s="145"/>
      <c r="M185" s="145"/>
      <c r="N185" s="145"/>
      <c r="O185" s="210">
        <f>SUM(F185:N185)</f>
        <v>0</v>
      </c>
      <c r="P185" s="214"/>
      <c r="Q185" s="146"/>
      <c r="R185" s="45"/>
      <c r="S185" s="56"/>
      <c r="T185" s="64"/>
    </row>
    <row r="186" spans="1:20" x14ac:dyDescent="0.25">
      <c r="A186" s="3"/>
      <c r="B186" s="24" t="s">
        <v>177</v>
      </c>
      <c r="C186" s="323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210">
        <f>SUM(F186:N186)</f>
        <v>0</v>
      </c>
      <c r="P186" s="214"/>
      <c r="Q186" s="146"/>
      <c r="R186" s="45"/>
      <c r="S186" s="56"/>
      <c r="T186" s="64"/>
    </row>
    <row r="187" spans="1:20" x14ac:dyDescent="0.25">
      <c r="A187" s="3"/>
      <c r="B187" s="24" t="s">
        <v>177</v>
      </c>
      <c r="C187" s="323"/>
      <c r="D187" s="145"/>
      <c r="E187" s="145"/>
      <c r="F187" s="145"/>
      <c r="G187" s="145"/>
      <c r="H187" s="145"/>
      <c r="I187" s="145"/>
      <c r="J187" s="145"/>
      <c r="K187" s="145"/>
      <c r="L187" s="145"/>
      <c r="M187" s="145"/>
      <c r="N187" s="145"/>
      <c r="O187" s="210">
        <f>SUM(F187:N187)</f>
        <v>0</v>
      </c>
      <c r="P187" s="214"/>
      <c r="Q187" s="146"/>
      <c r="R187" s="45"/>
      <c r="S187" s="56"/>
      <c r="T187" s="64"/>
    </row>
    <row r="188" spans="1:20" x14ac:dyDescent="0.25">
      <c r="A188" s="3"/>
      <c r="B188" s="24" t="s">
        <v>177</v>
      </c>
      <c r="C188" s="323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210">
        <f t="shared" ref="O188:O267" si="5">SUM(F188:N188)</f>
        <v>0</v>
      </c>
      <c r="P188" s="214"/>
      <c r="Q188" s="146"/>
      <c r="R188" s="45"/>
      <c r="S188" s="56"/>
      <c r="T188" s="64"/>
    </row>
    <row r="189" spans="1:20" x14ac:dyDescent="0.25">
      <c r="A189" s="3"/>
      <c r="B189" s="24" t="s">
        <v>177</v>
      </c>
      <c r="C189" s="323"/>
      <c r="D189" s="145"/>
      <c r="E189" s="145"/>
      <c r="F189" s="145"/>
      <c r="G189" s="145"/>
      <c r="H189" s="145"/>
      <c r="I189" s="145"/>
      <c r="J189" s="145"/>
      <c r="K189" s="145"/>
      <c r="L189" s="145"/>
      <c r="M189" s="145"/>
      <c r="N189" s="145"/>
      <c r="O189" s="210">
        <f t="shared" si="5"/>
        <v>0</v>
      </c>
      <c r="P189" s="214"/>
      <c r="Q189" s="146"/>
      <c r="R189" s="45"/>
      <c r="S189" s="56"/>
      <c r="T189" s="64"/>
    </row>
    <row r="190" spans="1:20" x14ac:dyDescent="0.25">
      <c r="A190" s="3"/>
      <c r="B190" s="24" t="s">
        <v>177</v>
      </c>
      <c r="C190" s="323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  <c r="N190" s="145"/>
      <c r="O190" s="210">
        <f t="shared" si="5"/>
        <v>0</v>
      </c>
      <c r="P190" s="214"/>
      <c r="Q190" s="146"/>
      <c r="R190" s="45"/>
      <c r="S190" s="56"/>
      <c r="T190" s="64"/>
    </row>
    <row r="191" spans="1:20" x14ac:dyDescent="0.25">
      <c r="A191" s="3"/>
      <c r="B191" s="24" t="s">
        <v>177</v>
      </c>
      <c r="C191" s="323"/>
      <c r="D191" s="145"/>
      <c r="E191" s="145"/>
      <c r="F191" s="145"/>
      <c r="G191" s="145"/>
      <c r="H191" s="145"/>
      <c r="I191" s="145"/>
      <c r="J191" s="145"/>
      <c r="K191" s="145"/>
      <c r="L191" s="145"/>
      <c r="M191" s="145"/>
      <c r="N191" s="145"/>
      <c r="O191" s="210">
        <f t="shared" si="5"/>
        <v>0</v>
      </c>
      <c r="P191" s="214"/>
      <c r="Q191" s="146"/>
      <c r="R191" s="45"/>
      <c r="S191" s="56"/>
      <c r="T191" s="64"/>
    </row>
    <row r="192" spans="1:20" x14ac:dyDescent="0.25">
      <c r="A192" s="3"/>
      <c r="B192" s="24" t="s">
        <v>177</v>
      </c>
      <c r="C192" s="323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210">
        <f t="shared" si="5"/>
        <v>0</v>
      </c>
      <c r="P192" s="214"/>
      <c r="Q192" s="146"/>
      <c r="R192" s="45"/>
      <c r="S192" s="56"/>
      <c r="T192" s="64"/>
    </row>
    <row r="193" spans="1:20" x14ac:dyDescent="0.25">
      <c r="A193" s="3"/>
      <c r="B193" s="24" t="s">
        <v>177</v>
      </c>
      <c r="C193" s="323"/>
      <c r="D193" s="145"/>
      <c r="E193" s="145"/>
      <c r="F193" s="145"/>
      <c r="G193" s="145"/>
      <c r="H193" s="145"/>
      <c r="I193" s="145"/>
      <c r="J193" s="145"/>
      <c r="K193" s="145"/>
      <c r="L193" s="145"/>
      <c r="M193" s="145"/>
      <c r="N193" s="145"/>
      <c r="O193" s="210">
        <f t="shared" si="5"/>
        <v>0</v>
      </c>
      <c r="P193" s="214"/>
      <c r="Q193" s="146"/>
      <c r="R193" s="45"/>
      <c r="S193" s="56"/>
      <c r="T193" s="64"/>
    </row>
    <row r="194" spans="1:20" x14ac:dyDescent="0.25">
      <c r="A194" s="3"/>
      <c r="B194" s="24" t="s">
        <v>177</v>
      </c>
      <c r="C194" s="323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  <c r="O194" s="210">
        <f t="shared" si="5"/>
        <v>0</v>
      </c>
      <c r="P194" s="214"/>
      <c r="Q194" s="146"/>
      <c r="R194" s="45"/>
      <c r="S194" s="56"/>
      <c r="T194" s="64"/>
    </row>
    <row r="195" spans="1:20" x14ac:dyDescent="0.25">
      <c r="A195" s="3"/>
      <c r="B195" s="24" t="s">
        <v>177</v>
      </c>
      <c r="C195" s="323"/>
      <c r="D195" s="145"/>
      <c r="E195" s="145"/>
      <c r="F195" s="145"/>
      <c r="G195" s="145"/>
      <c r="H195" s="145"/>
      <c r="I195" s="145"/>
      <c r="J195" s="145"/>
      <c r="K195" s="145"/>
      <c r="L195" s="145"/>
      <c r="M195" s="145"/>
      <c r="N195" s="145"/>
      <c r="O195" s="210">
        <f t="shared" si="5"/>
        <v>0</v>
      </c>
      <c r="P195" s="214"/>
      <c r="Q195" s="146"/>
      <c r="R195" s="45"/>
      <c r="S195" s="56"/>
      <c r="T195" s="64"/>
    </row>
    <row r="196" spans="1:20" x14ac:dyDescent="0.25">
      <c r="A196" s="3"/>
      <c r="B196" s="24" t="s">
        <v>177</v>
      </c>
      <c r="C196" s="327" t="s">
        <v>37</v>
      </c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  <c r="N196" s="145"/>
      <c r="O196" s="210">
        <f t="shared" si="5"/>
        <v>0</v>
      </c>
      <c r="P196" s="214"/>
      <c r="Q196" s="146"/>
      <c r="R196" s="45"/>
      <c r="S196" s="56"/>
      <c r="T196" s="64"/>
    </row>
    <row r="197" spans="1:20" x14ac:dyDescent="0.25">
      <c r="A197" s="3"/>
      <c r="B197" s="24" t="s">
        <v>177</v>
      </c>
      <c r="C197" s="328"/>
      <c r="D197" s="145"/>
      <c r="E197" s="145"/>
      <c r="F197" s="145"/>
      <c r="G197" s="145"/>
      <c r="H197" s="145"/>
      <c r="I197" s="145"/>
      <c r="J197" s="145"/>
      <c r="K197" s="145"/>
      <c r="L197" s="145"/>
      <c r="M197" s="145"/>
      <c r="N197" s="145"/>
      <c r="O197" s="210">
        <f t="shared" si="5"/>
        <v>0</v>
      </c>
      <c r="P197" s="214"/>
      <c r="Q197" s="146"/>
      <c r="R197" s="45"/>
      <c r="S197" s="56"/>
      <c r="T197" s="64"/>
    </row>
    <row r="198" spans="1:20" x14ac:dyDescent="0.25">
      <c r="A198" s="3"/>
      <c r="B198" s="437" t="s">
        <v>178</v>
      </c>
      <c r="C198" s="438"/>
      <c r="D198" s="438"/>
      <c r="E198" s="438"/>
      <c r="F198" s="438"/>
      <c r="G198" s="438"/>
      <c r="H198" s="438"/>
      <c r="I198" s="438"/>
      <c r="J198" s="438"/>
      <c r="K198" s="438"/>
      <c r="L198" s="438"/>
      <c r="M198" s="438"/>
      <c r="N198" s="438"/>
      <c r="O198" s="438"/>
      <c r="P198" s="150">
        <f>SUM(O200:O214)</f>
        <v>0</v>
      </c>
      <c r="Q198" s="143">
        <f>SUM(Q200:Q214)</f>
        <v>0</v>
      </c>
      <c r="R198" s="45"/>
      <c r="S198" s="56"/>
      <c r="T198" s="64"/>
    </row>
    <row r="199" spans="1:20" x14ac:dyDescent="0.25">
      <c r="A199" s="3"/>
      <c r="B199" s="326" t="s">
        <v>0</v>
      </c>
      <c r="C199" s="208" t="s">
        <v>1</v>
      </c>
      <c r="D199" s="208" t="s">
        <v>2</v>
      </c>
      <c r="E199" s="208" t="s">
        <v>28</v>
      </c>
      <c r="F199" s="208" t="s">
        <v>3</v>
      </c>
      <c r="G199" s="208" t="s">
        <v>4</v>
      </c>
      <c r="H199" s="208" t="s">
        <v>5</v>
      </c>
      <c r="I199" s="208" t="s">
        <v>6</v>
      </c>
      <c r="J199" s="208" t="s">
        <v>7</v>
      </c>
      <c r="K199" s="208" t="s">
        <v>8</v>
      </c>
      <c r="L199" s="208" t="s">
        <v>9</v>
      </c>
      <c r="M199" s="208" t="s">
        <v>10</v>
      </c>
      <c r="N199" s="208" t="s">
        <v>11</v>
      </c>
      <c r="O199" s="208" t="s">
        <v>12</v>
      </c>
      <c r="P199" s="209" t="s">
        <v>22</v>
      </c>
      <c r="Q199" s="144" t="s">
        <v>37</v>
      </c>
      <c r="R199" s="45"/>
      <c r="S199" s="56"/>
      <c r="T199" s="64"/>
    </row>
    <row r="200" spans="1:20" x14ac:dyDescent="0.25">
      <c r="A200" s="3"/>
      <c r="B200" s="24" t="s">
        <v>178</v>
      </c>
      <c r="C200" s="323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  <c r="O200" s="210">
        <f t="shared" si="5"/>
        <v>0</v>
      </c>
      <c r="P200" s="214"/>
      <c r="Q200" s="146"/>
      <c r="R200" s="45"/>
      <c r="S200" s="56"/>
      <c r="T200" s="64"/>
    </row>
    <row r="201" spans="1:20" x14ac:dyDescent="0.25">
      <c r="A201" s="3"/>
      <c r="B201" s="24" t="s">
        <v>178</v>
      </c>
      <c r="C201" s="323"/>
      <c r="D201" s="145"/>
      <c r="E201" s="145"/>
      <c r="F201" s="145"/>
      <c r="G201" s="145"/>
      <c r="H201" s="145"/>
      <c r="I201" s="145"/>
      <c r="J201" s="145"/>
      <c r="K201" s="145"/>
      <c r="L201" s="145"/>
      <c r="M201" s="145"/>
      <c r="N201" s="145"/>
      <c r="O201" s="210">
        <f t="shared" si="5"/>
        <v>0</v>
      </c>
      <c r="P201" s="214"/>
      <c r="Q201" s="146"/>
      <c r="R201" s="45"/>
      <c r="S201" s="56"/>
      <c r="T201" s="64"/>
    </row>
    <row r="202" spans="1:20" x14ac:dyDescent="0.25">
      <c r="A202" s="3"/>
      <c r="B202" s="24" t="s">
        <v>178</v>
      </c>
      <c r="C202" s="323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  <c r="O202" s="210">
        <f t="shared" si="5"/>
        <v>0</v>
      </c>
      <c r="P202" s="214"/>
      <c r="Q202" s="146"/>
      <c r="R202" s="45"/>
      <c r="S202" s="56"/>
      <c r="T202" s="64"/>
    </row>
    <row r="203" spans="1:20" x14ac:dyDescent="0.25">
      <c r="A203" s="3"/>
      <c r="B203" s="24" t="s">
        <v>178</v>
      </c>
      <c r="C203" s="323"/>
      <c r="D203" s="145"/>
      <c r="E203" s="145"/>
      <c r="F203" s="145"/>
      <c r="G203" s="145"/>
      <c r="H203" s="145"/>
      <c r="I203" s="145"/>
      <c r="J203" s="145"/>
      <c r="K203" s="145"/>
      <c r="L203" s="145"/>
      <c r="M203" s="145"/>
      <c r="N203" s="145"/>
      <c r="O203" s="210">
        <f t="shared" si="5"/>
        <v>0</v>
      </c>
      <c r="P203" s="214"/>
      <c r="Q203" s="146"/>
      <c r="R203" s="45"/>
      <c r="S203" s="56"/>
      <c r="T203" s="64"/>
    </row>
    <row r="204" spans="1:20" x14ac:dyDescent="0.25">
      <c r="A204" s="3"/>
      <c r="B204" s="24" t="s">
        <v>178</v>
      </c>
      <c r="C204" s="323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210">
        <f t="shared" si="5"/>
        <v>0</v>
      </c>
      <c r="P204" s="214"/>
      <c r="Q204" s="146"/>
      <c r="R204" s="45"/>
      <c r="S204" s="56"/>
      <c r="T204" s="64"/>
    </row>
    <row r="205" spans="1:20" x14ac:dyDescent="0.25">
      <c r="A205" s="3"/>
      <c r="B205" s="24" t="s">
        <v>178</v>
      </c>
      <c r="C205" s="323"/>
      <c r="D205" s="145"/>
      <c r="E205" s="145"/>
      <c r="F205" s="145"/>
      <c r="G205" s="145"/>
      <c r="H205" s="145"/>
      <c r="I205" s="145"/>
      <c r="J205" s="145"/>
      <c r="K205" s="145"/>
      <c r="L205" s="145"/>
      <c r="M205" s="145"/>
      <c r="N205" s="145"/>
      <c r="O205" s="210">
        <f t="shared" si="5"/>
        <v>0</v>
      </c>
      <c r="P205" s="214"/>
      <c r="Q205" s="146"/>
      <c r="R205" s="45"/>
      <c r="S205" s="56"/>
      <c r="T205" s="64"/>
    </row>
    <row r="206" spans="1:20" x14ac:dyDescent="0.25">
      <c r="A206" s="3"/>
      <c r="B206" s="24" t="s">
        <v>178</v>
      </c>
      <c r="C206" s="323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210">
        <f t="shared" si="5"/>
        <v>0</v>
      </c>
      <c r="P206" s="214"/>
      <c r="Q206" s="146"/>
      <c r="R206" s="45"/>
      <c r="S206" s="56"/>
      <c r="T206" s="64"/>
    </row>
    <row r="207" spans="1:20" x14ac:dyDescent="0.25">
      <c r="A207" s="3"/>
      <c r="B207" s="24" t="s">
        <v>178</v>
      </c>
      <c r="C207" s="323"/>
      <c r="D207" s="145"/>
      <c r="E207" s="145"/>
      <c r="F207" s="145"/>
      <c r="G207" s="145"/>
      <c r="H207" s="145"/>
      <c r="I207" s="145"/>
      <c r="J207" s="145"/>
      <c r="K207" s="145"/>
      <c r="L207" s="145"/>
      <c r="M207" s="145"/>
      <c r="N207" s="145"/>
      <c r="O207" s="210">
        <f t="shared" si="5"/>
        <v>0</v>
      </c>
      <c r="P207" s="214"/>
      <c r="Q207" s="146"/>
      <c r="R207" s="45"/>
      <c r="S207" s="56"/>
      <c r="T207" s="64"/>
    </row>
    <row r="208" spans="1:20" x14ac:dyDescent="0.25">
      <c r="A208" s="3"/>
      <c r="B208" s="24" t="s">
        <v>178</v>
      </c>
      <c r="C208" s="323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210">
        <f t="shared" si="5"/>
        <v>0</v>
      </c>
      <c r="P208" s="214"/>
      <c r="Q208" s="146"/>
      <c r="R208" s="45"/>
      <c r="S208" s="56"/>
      <c r="T208" s="64"/>
    </row>
    <row r="209" spans="1:20" x14ac:dyDescent="0.25">
      <c r="A209" s="3"/>
      <c r="B209" s="24" t="s">
        <v>178</v>
      </c>
      <c r="C209" s="323"/>
      <c r="D209" s="145"/>
      <c r="E209" s="145"/>
      <c r="F209" s="145"/>
      <c r="G209" s="145"/>
      <c r="H209" s="145"/>
      <c r="I209" s="145"/>
      <c r="J209" s="145"/>
      <c r="K209" s="145"/>
      <c r="L209" s="145"/>
      <c r="M209" s="145"/>
      <c r="N209" s="145"/>
      <c r="O209" s="210">
        <f t="shared" si="5"/>
        <v>0</v>
      </c>
      <c r="P209" s="214"/>
      <c r="Q209" s="146"/>
      <c r="R209" s="45"/>
      <c r="S209" s="56"/>
      <c r="T209" s="64"/>
    </row>
    <row r="210" spans="1:20" x14ac:dyDescent="0.25">
      <c r="A210" s="3"/>
      <c r="B210" s="24" t="s">
        <v>178</v>
      </c>
      <c r="C210" s="323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210">
        <f t="shared" si="5"/>
        <v>0</v>
      </c>
      <c r="P210" s="214"/>
      <c r="Q210" s="146"/>
      <c r="R210" s="45"/>
      <c r="S210" s="56"/>
      <c r="T210" s="64"/>
    </row>
    <row r="211" spans="1:20" x14ac:dyDescent="0.25">
      <c r="A211" s="3"/>
      <c r="B211" s="24" t="s">
        <v>178</v>
      </c>
      <c r="C211" s="323"/>
      <c r="D211" s="145"/>
      <c r="E211" s="145"/>
      <c r="F211" s="145"/>
      <c r="G211" s="145"/>
      <c r="H211" s="145"/>
      <c r="I211" s="145"/>
      <c r="J211" s="145"/>
      <c r="K211" s="145"/>
      <c r="L211" s="145"/>
      <c r="M211" s="145"/>
      <c r="N211" s="145"/>
      <c r="O211" s="210">
        <f>SUM(F211:N211)</f>
        <v>0</v>
      </c>
      <c r="P211" s="214"/>
      <c r="Q211" s="146"/>
      <c r="R211" s="45"/>
      <c r="S211" s="56"/>
      <c r="T211" s="64"/>
    </row>
    <row r="212" spans="1:20" x14ac:dyDescent="0.25">
      <c r="A212" s="3"/>
      <c r="B212" s="24" t="s">
        <v>178</v>
      </c>
      <c r="C212" s="323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210">
        <f>SUM(F212:N212)</f>
        <v>0</v>
      </c>
      <c r="P212" s="214"/>
      <c r="Q212" s="146"/>
      <c r="R212" s="45"/>
      <c r="S212" s="56"/>
      <c r="T212" s="64"/>
    </row>
    <row r="213" spans="1:20" x14ac:dyDescent="0.25">
      <c r="A213" s="3"/>
      <c r="B213" s="24" t="s">
        <v>178</v>
      </c>
      <c r="C213" s="327" t="s">
        <v>37</v>
      </c>
      <c r="D213" s="145"/>
      <c r="E213" s="145"/>
      <c r="F213" s="145"/>
      <c r="G213" s="145"/>
      <c r="H213" s="145"/>
      <c r="I213" s="145"/>
      <c r="J213" s="145"/>
      <c r="K213" s="145"/>
      <c r="L213" s="145"/>
      <c r="M213" s="145"/>
      <c r="N213" s="145"/>
      <c r="O213" s="210">
        <f>SUM(F213:N213)</f>
        <v>0</v>
      </c>
      <c r="P213" s="214"/>
      <c r="Q213" s="146"/>
      <c r="R213" s="45"/>
      <c r="S213" s="56"/>
      <c r="T213" s="64"/>
    </row>
    <row r="214" spans="1:20" x14ac:dyDescent="0.25">
      <c r="A214" s="3"/>
      <c r="B214" s="24" t="s">
        <v>178</v>
      </c>
      <c r="C214" s="328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210">
        <f t="shared" si="5"/>
        <v>0</v>
      </c>
      <c r="P214" s="214"/>
      <c r="Q214" s="146"/>
      <c r="R214" s="45"/>
      <c r="S214" s="56"/>
      <c r="T214" s="64"/>
    </row>
    <row r="215" spans="1:20" x14ac:dyDescent="0.25">
      <c r="A215" s="3"/>
      <c r="B215" s="437" t="s">
        <v>179</v>
      </c>
      <c r="C215" s="438"/>
      <c r="D215" s="438"/>
      <c r="E215" s="438"/>
      <c r="F215" s="438"/>
      <c r="G215" s="438"/>
      <c r="H215" s="438"/>
      <c r="I215" s="438"/>
      <c r="J215" s="438"/>
      <c r="K215" s="438"/>
      <c r="L215" s="438"/>
      <c r="M215" s="438"/>
      <c r="N215" s="438"/>
      <c r="O215" s="438"/>
      <c r="P215" s="150">
        <f>SUM(O217:O232)</f>
        <v>0</v>
      </c>
      <c r="Q215" s="143">
        <f>SUM(Q217:Q232)</f>
        <v>0</v>
      </c>
      <c r="R215" s="45"/>
      <c r="S215" s="56"/>
      <c r="T215" s="64"/>
    </row>
    <row r="216" spans="1:20" x14ac:dyDescent="0.25">
      <c r="A216" s="3"/>
      <c r="B216" s="326" t="s">
        <v>0</v>
      </c>
      <c r="C216" s="208" t="s">
        <v>1</v>
      </c>
      <c r="D216" s="208" t="s">
        <v>2</v>
      </c>
      <c r="E216" s="208" t="s">
        <v>28</v>
      </c>
      <c r="F216" s="208" t="s">
        <v>3</v>
      </c>
      <c r="G216" s="208" t="s">
        <v>4</v>
      </c>
      <c r="H216" s="208" t="s">
        <v>5</v>
      </c>
      <c r="I216" s="208" t="s">
        <v>6</v>
      </c>
      <c r="J216" s="208" t="s">
        <v>7</v>
      </c>
      <c r="K216" s="208" t="s">
        <v>8</v>
      </c>
      <c r="L216" s="208" t="s">
        <v>9</v>
      </c>
      <c r="M216" s="208" t="s">
        <v>10</v>
      </c>
      <c r="N216" s="208" t="s">
        <v>11</v>
      </c>
      <c r="O216" s="208" t="s">
        <v>12</v>
      </c>
      <c r="P216" s="209" t="s">
        <v>22</v>
      </c>
      <c r="Q216" s="144" t="s">
        <v>37</v>
      </c>
      <c r="R216" s="45"/>
      <c r="S216" s="56"/>
      <c r="T216" s="64"/>
    </row>
    <row r="217" spans="1:20" x14ac:dyDescent="0.25">
      <c r="A217" s="3"/>
      <c r="B217" s="24" t="s">
        <v>179</v>
      </c>
      <c r="C217" s="323"/>
      <c r="D217" s="145"/>
      <c r="E217" s="145"/>
      <c r="F217" s="145"/>
      <c r="G217" s="145"/>
      <c r="H217" s="145"/>
      <c r="I217" s="145"/>
      <c r="J217" s="145"/>
      <c r="K217" s="145"/>
      <c r="L217" s="145"/>
      <c r="M217" s="145"/>
      <c r="N217" s="145"/>
      <c r="O217" s="210">
        <f t="shared" si="5"/>
        <v>0</v>
      </c>
      <c r="P217" s="214"/>
      <c r="Q217" s="146"/>
      <c r="R217" s="45"/>
      <c r="S217" s="56"/>
      <c r="T217" s="64"/>
    </row>
    <row r="218" spans="1:20" x14ac:dyDescent="0.25">
      <c r="A218" s="3"/>
      <c r="B218" s="24" t="s">
        <v>179</v>
      </c>
      <c r="C218" s="323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210">
        <f t="shared" si="5"/>
        <v>0</v>
      </c>
      <c r="P218" s="214"/>
      <c r="Q218" s="146"/>
      <c r="R218" s="45"/>
      <c r="S218" s="56"/>
      <c r="T218" s="64"/>
    </row>
    <row r="219" spans="1:20" x14ac:dyDescent="0.25">
      <c r="A219" s="3"/>
      <c r="B219" s="24" t="s">
        <v>179</v>
      </c>
      <c r="C219" s="323"/>
      <c r="D219" s="145"/>
      <c r="E219" s="145"/>
      <c r="F219" s="145"/>
      <c r="G219" s="145"/>
      <c r="H219" s="145"/>
      <c r="I219" s="145"/>
      <c r="J219" s="145"/>
      <c r="K219" s="145"/>
      <c r="L219" s="145"/>
      <c r="M219" s="145"/>
      <c r="N219" s="145"/>
      <c r="O219" s="210">
        <f t="shared" si="5"/>
        <v>0</v>
      </c>
      <c r="P219" s="214"/>
      <c r="Q219" s="146"/>
      <c r="R219" s="45"/>
      <c r="S219" s="56"/>
      <c r="T219" s="64"/>
    </row>
    <row r="220" spans="1:20" x14ac:dyDescent="0.25">
      <c r="A220" s="3"/>
      <c r="B220" s="24" t="s">
        <v>179</v>
      </c>
      <c r="C220" s="323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210">
        <f t="shared" si="5"/>
        <v>0</v>
      </c>
      <c r="P220" s="214"/>
      <c r="Q220" s="146"/>
      <c r="R220" s="45"/>
      <c r="S220" s="56"/>
      <c r="T220" s="64"/>
    </row>
    <row r="221" spans="1:20" x14ac:dyDescent="0.25">
      <c r="A221" s="3"/>
      <c r="B221" s="24" t="s">
        <v>179</v>
      </c>
      <c r="C221" s="323"/>
      <c r="D221" s="145"/>
      <c r="E221" s="145"/>
      <c r="F221" s="145"/>
      <c r="G221" s="145"/>
      <c r="H221" s="145"/>
      <c r="I221" s="145"/>
      <c r="J221" s="145"/>
      <c r="K221" s="145"/>
      <c r="L221" s="145"/>
      <c r="M221" s="145"/>
      <c r="N221" s="145"/>
      <c r="O221" s="210">
        <f t="shared" si="5"/>
        <v>0</v>
      </c>
      <c r="P221" s="214"/>
      <c r="Q221" s="146"/>
      <c r="R221" s="45"/>
      <c r="S221" s="56"/>
      <c r="T221" s="64"/>
    </row>
    <row r="222" spans="1:20" x14ac:dyDescent="0.25">
      <c r="A222" s="3"/>
      <c r="B222" s="24" t="s">
        <v>179</v>
      </c>
      <c r="C222" s="323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210">
        <f t="shared" si="5"/>
        <v>0</v>
      </c>
      <c r="P222" s="214"/>
      <c r="Q222" s="146"/>
      <c r="R222" s="45"/>
      <c r="S222" s="56"/>
      <c r="T222" s="64"/>
    </row>
    <row r="223" spans="1:20" x14ac:dyDescent="0.25">
      <c r="A223" s="3"/>
      <c r="B223" s="24" t="s">
        <v>179</v>
      </c>
      <c r="C223" s="323"/>
      <c r="D223" s="145"/>
      <c r="E223" s="145"/>
      <c r="F223" s="145"/>
      <c r="G223" s="145"/>
      <c r="H223" s="145"/>
      <c r="I223" s="145"/>
      <c r="J223" s="145"/>
      <c r="K223" s="145"/>
      <c r="L223" s="145"/>
      <c r="M223" s="145"/>
      <c r="N223" s="145"/>
      <c r="O223" s="210">
        <f t="shared" si="5"/>
        <v>0</v>
      </c>
      <c r="P223" s="214"/>
      <c r="Q223" s="146"/>
      <c r="R223" s="45"/>
      <c r="S223" s="56"/>
      <c r="T223" s="64"/>
    </row>
    <row r="224" spans="1:20" x14ac:dyDescent="0.25">
      <c r="A224" s="3"/>
      <c r="B224" s="24" t="s">
        <v>179</v>
      </c>
      <c r="C224" s="323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210">
        <f t="shared" si="5"/>
        <v>0</v>
      </c>
      <c r="P224" s="214"/>
      <c r="Q224" s="146"/>
      <c r="R224" s="45"/>
      <c r="S224" s="56"/>
      <c r="T224" s="64"/>
    </row>
    <row r="225" spans="1:20" x14ac:dyDescent="0.25">
      <c r="A225" s="3"/>
      <c r="B225" s="24" t="s">
        <v>179</v>
      </c>
      <c r="C225" s="323"/>
      <c r="D225" s="145"/>
      <c r="E225" s="145"/>
      <c r="F225" s="145"/>
      <c r="G225" s="145"/>
      <c r="H225" s="145"/>
      <c r="I225" s="145"/>
      <c r="J225" s="145"/>
      <c r="K225" s="145"/>
      <c r="L225" s="145"/>
      <c r="M225" s="145"/>
      <c r="N225" s="145"/>
      <c r="O225" s="210">
        <f t="shared" si="5"/>
        <v>0</v>
      </c>
      <c r="P225" s="214"/>
      <c r="Q225" s="146"/>
      <c r="R225" s="45"/>
      <c r="S225" s="56"/>
      <c r="T225" s="64"/>
    </row>
    <row r="226" spans="1:20" x14ac:dyDescent="0.25">
      <c r="A226" s="3"/>
      <c r="B226" s="24" t="s">
        <v>179</v>
      </c>
      <c r="C226" s="323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210">
        <f t="shared" si="5"/>
        <v>0</v>
      </c>
      <c r="P226" s="214"/>
      <c r="Q226" s="146"/>
      <c r="R226" s="45"/>
      <c r="S226" s="56"/>
      <c r="T226" s="64"/>
    </row>
    <row r="227" spans="1:20" x14ac:dyDescent="0.25">
      <c r="A227" s="3"/>
      <c r="B227" s="24" t="s">
        <v>179</v>
      </c>
      <c r="C227" s="323"/>
      <c r="D227" s="145"/>
      <c r="E227" s="145"/>
      <c r="F227" s="145"/>
      <c r="G227" s="145"/>
      <c r="H227" s="145"/>
      <c r="I227" s="145"/>
      <c r="J227" s="145"/>
      <c r="K227" s="145"/>
      <c r="L227" s="145"/>
      <c r="M227" s="145"/>
      <c r="N227" s="145"/>
      <c r="O227" s="210">
        <f t="shared" si="5"/>
        <v>0</v>
      </c>
      <c r="P227" s="214"/>
      <c r="Q227" s="146"/>
      <c r="R227" s="45"/>
      <c r="S227" s="56"/>
      <c r="T227" s="64"/>
    </row>
    <row r="228" spans="1:20" x14ac:dyDescent="0.25">
      <c r="A228" s="3"/>
      <c r="B228" s="24" t="s">
        <v>179</v>
      </c>
      <c r="C228" s="323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210">
        <f t="shared" si="5"/>
        <v>0</v>
      </c>
      <c r="P228" s="214"/>
      <c r="Q228" s="146"/>
      <c r="R228" s="45"/>
      <c r="S228" s="56"/>
      <c r="T228" s="64"/>
    </row>
    <row r="229" spans="1:20" x14ac:dyDescent="0.25">
      <c r="A229" s="3"/>
      <c r="B229" s="24" t="s">
        <v>179</v>
      </c>
      <c r="C229" s="323"/>
      <c r="D229" s="145"/>
      <c r="E229" s="145"/>
      <c r="F229" s="145"/>
      <c r="G229" s="145"/>
      <c r="H229" s="145"/>
      <c r="I229" s="145"/>
      <c r="J229" s="145"/>
      <c r="K229" s="145"/>
      <c r="L229" s="145"/>
      <c r="M229" s="145"/>
      <c r="N229" s="145"/>
      <c r="O229" s="210">
        <f t="shared" si="5"/>
        <v>0</v>
      </c>
      <c r="P229" s="214"/>
      <c r="Q229" s="146"/>
      <c r="R229" s="45"/>
      <c r="S229" s="56"/>
      <c r="T229" s="64"/>
    </row>
    <row r="230" spans="1:20" x14ac:dyDescent="0.25">
      <c r="A230" s="3"/>
      <c r="B230" s="24" t="s">
        <v>179</v>
      </c>
      <c r="C230" s="323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210">
        <f t="shared" si="5"/>
        <v>0</v>
      </c>
      <c r="P230" s="214"/>
      <c r="Q230" s="146"/>
      <c r="R230" s="45"/>
      <c r="S230" s="56"/>
      <c r="T230" s="64"/>
    </row>
    <row r="231" spans="1:20" x14ac:dyDescent="0.25">
      <c r="A231" s="3"/>
      <c r="B231" s="24" t="s">
        <v>179</v>
      </c>
      <c r="C231" s="327" t="s">
        <v>37</v>
      </c>
      <c r="D231" s="145"/>
      <c r="E231" s="145"/>
      <c r="F231" s="145"/>
      <c r="G231" s="145"/>
      <c r="H231" s="145"/>
      <c r="I231" s="145"/>
      <c r="J231" s="145"/>
      <c r="K231" s="145"/>
      <c r="L231" s="145"/>
      <c r="M231" s="145"/>
      <c r="N231" s="145"/>
      <c r="O231" s="210">
        <f t="shared" si="5"/>
        <v>0</v>
      </c>
      <c r="P231" s="214"/>
      <c r="Q231" s="146"/>
      <c r="R231" s="45"/>
      <c r="S231" s="56"/>
      <c r="T231" s="64"/>
    </row>
    <row r="232" spans="1:20" x14ac:dyDescent="0.25">
      <c r="A232" s="3"/>
      <c r="B232" s="24" t="s">
        <v>179</v>
      </c>
      <c r="C232" s="328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210">
        <f t="shared" si="5"/>
        <v>0</v>
      </c>
      <c r="P232" s="214"/>
      <c r="Q232" s="146"/>
      <c r="R232" s="45"/>
      <c r="S232" s="56"/>
      <c r="T232" s="64"/>
    </row>
    <row r="233" spans="1:20" x14ac:dyDescent="0.25">
      <c r="A233" s="3"/>
      <c r="B233" s="437" t="s">
        <v>180</v>
      </c>
      <c r="C233" s="438"/>
      <c r="D233" s="438"/>
      <c r="E233" s="438"/>
      <c r="F233" s="438"/>
      <c r="G233" s="438"/>
      <c r="H233" s="438"/>
      <c r="I233" s="438"/>
      <c r="J233" s="438"/>
      <c r="K233" s="438"/>
      <c r="L233" s="438"/>
      <c r="M233" s="438"/>
      <c r="N233" s="438"/>
      <c r="O233" s="438"/>
      <c r="P233" s="150">
        <f>SUM(O235:O253)</f>
        <v>0</v>
      </c>
      <c r="Q233" s="143">
        <f>SUM(Q235:Q253)</f>
        <v>0</v>
      </c>
      <c r="R233" s="45"/>
      <c r="S233" s="56"/>
      <c r="T233" s="64"/>
    </row>
    <row r="234" spans="1:20" x14ac:dyDescent="0.25">
      <c r="A234" s="3"/>
      <c r="B234" s="326" t="s">
        <v>0</v>
      </c>
      <c r="C234" s="208" t="s">
        <v>1</v>
      </c>
      <c r="D234" s="208" t="s">
        <v>2</v>
      </c>
      <c r="E234" s="208" t="s">
        <v>28</v>
      </c>
      <c r="F234" s="208" t="s">
        <v>3</v>
      </c>
      <c r="G234" s="208" t="s">
        <v>4</v>
      </c>
      <c r="H234" s="208" t="s">
        <v>5</v>
      </c>
      <c r="I234" s="208" t="s">
        <v>6</v>
      </c>
      <c r="J234" s="208" t="s">
        <v>7</v>
      </c>
      <c r="K234" s="208" t="s">
        <v>8</v>
      </c>
      <c r="L234" s="208" t="s">
        <v>9</v>
      </c>
      <c r="M234" s="208" t="s">
        <v>10</v>
      </c>
      <c r="N234" s="208" t="s">
        <v>11</v>
      </c>
      <c r="O234" s="208" t="s">
        <v>12</v>
      </c>
      <c r="P234" s="209" t="s">
        <v>22</v>
      </c>
      <c r="Q234" s="144" t="s">
        <v>37</v>
      </c>
      <c r="R234" s="45"/>
      <c r="S234" s="56"/>
      <c r="T234" s="64"/>
    </row>
    <row r="235" spans="1:20" x14ac:dyDescent="0.25">
      <c r="A235" s="3"/>
      <c r="B235" s="24" t="s">
        <v>180</v>
      </c>
      <c r="C235" s="323"/>
      <c r="D235" s="145"/>
      <c r="E235" s="145"/>
      <c r="F235" s="145"/>
      <c r="G235" s="145"/>
      <c r="H235" s="145"/>
      <c r="I235" s="145"/>
      <c r="J235" s="145"/>
      <c r="K235" s="145"/>
      <c r="L235" s="145"/>
      <c r="M235" s="145"/>
      <c r="N235" s="145"/>
      <c r="O235" s="210">
        <f t="shared" si="5"/>
        <v>0</v>
      </c>
      <c r="P235" s="214"/>
      <c r="Q235" s="146"/>
      <c r="R235" s="45"/>
      <c r="S235" s="56"/>
      <c r="T235" s="64"/>
    </row>
    <row r="236" spans="1:20" x14ac:dyDescent="0.25">
      <c r="A236" s="3"/>
      <c r="B236" s="24" t="s">
        <v>180</v>
      </c>
      <c r="C236" s="323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210">
        <f t="shared" si="5"/>
        <v>0</v>
      </c>
      <c r="P236" s="214"/>
      <c r="Q236" s="146"/>
      <c r="R236" s="45"/>
      <c r="S236" s="56"/>
      <c r="T236" s="64"/>
    </row>
    <row r="237" spans="1:20" x14ac:dyDescent="0.25">
      <c r="A237" s="3"/>
      <c r="B237" s="24" t="s">
        <v>180</v>
      </c>
      <c r="C237" s="323"/>
      <c r="D237" s="145"/>
      <c r="E237" s="145"/>
      <c r="F237" s="145"/>
      <c r="G237" s="145"/>
      <c r="H237" s="145"/>
      <c r="I237" s="145"/>
      <c r="J237" s="145"/>
      <c r="K237" s="145"/>
      <c r="L237" s="145"/>
      <c r="M237" s="145"/>
      <c r="N237" s="145"/>
      <c r="O237" s="210">
        <f t="shared" si="5"/>
        <v>0</v>
      </c>
      <c r="P237" s="214"/>
      <c r="Q237" s="146"/>
      <c r="R237" s="45"/>
      <c r="S237" s="56"/>
      <c r="T237" s="64"/>
    </row>
    <row r="238" spans="1:20" x14ac:dyDescent="0.25">
      <c r="A238" s="3"/>
      <c r="B238" s="24" t="s">
        <v>180</v>
      </c>
      <c r="C238" s="323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210">
        <f t="shared" si="5"/>
        <v>0</v>
      </c>
      <c r="P238" s="214"/>
      <c r="Q238" s="146"/>
      <c r="R238" s="45"/>
      <c r="S238" s="56"/>
      <c r="T238" s="64"/>
    </row>
    <row r="239" spans="1:20" x14ac:dyDescent="0.25">
      <c r="A239" s="3"/>
      <c r="B239" s="24" t="s">
        <v>180</v>
      </c>
      <c r="C239" s="323"/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  <c r="N239" s="145"/>
      <c r="O239" s="210">
        <f t="shared" si="5"/>
        <v>0</v>
      </c>
      <c r="P239" s="214"/>
      <c r="Q239" s="146"/>
      <c r="R239" s="45"/>
      <c r="S239" s="56"/>
      <c r="T239" s="64"/>
    </row>
    <row r="240" spans="1:20" x14ac:dyDescent="0.25">
      <c r="A240" s="3"/>
      <c r="B240" s="24" t="s">
        <v>180</v>
      </c>
      <c r="C240" s="323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210">
        <f t="shared" si="5"/>
        <v>0</v>
      </c>
      <c r="P240" s="214"/>
      <c r="Q240" s="146"/>
      <c r="R240" s="45"/>
      <c r="S240" s="56"/>
      <c r="T240" s="64"/>
    </row>
    <row r="241" spans="1:20" x14ac:dyDescent="0.25">
      <c r="A241" s="3"/>
      <c r="B241" s="24" t="s">
        <v>180</v>
      </c>
      <c r="C241" s="323"/>
      <c r="D241" s="145"/>
      <c r="E241" s="145"/>
      <c r="F241" s="145"/>
      <c r="G241" s="145"/>
      <c r="H241" s="145"/>
      <c r="I241" s="145"/>
      <c r="J241" s="145"/>
      <c r="K241" s="145"/>
      <c r="L241" s="145"/>
      <c r="M241" s="145"/>
      <c r="N241" s="145"/>
      <c r="O241" s="210">
        <f t="shared" si="5"/>
        <v>0</v>
      </c>
      <c r="P241" s="214"/>
      <c r="Q241" s="146"/>
      <c r="R241" s="45"/>
      <c r="S241" s="56"/>
      <c r="T241" s="64"/>
    </row>
    <row r="242" spans="1:20" x14ac:dyDescent="0.25">
      <c r="A242" s="3"/>
      <c r="B242" s="24" t="s">
        <v>180</v>
      </c>
      <c r="C242" s="323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210">
        <f t="shared" si="5"/>
        <v>0</v>
      </c>
      <c r="P242" s="214"/>
      <c r="Q242" s="146"/>
      <c r="R242" s="45"/>
      <c r="S242" s="56"/>
      <c r="T242" s="64"/>
    </row>
    <row r="243" spans="1:20" x14ac:dyDescent="0.25">
      <c r="A243" s="3"/>
      <c r="B243" s="24" t="s">
        <v>180</v>
      </c>
      <c r="C243" s="323"/>
      <c r="D243" s="145"/>
      <c r="E243" s="145"/>
      <c r="F243" s="145"/>
      <c r="G243" s="145"/>
      <c r="H243" s="145"/>
      <c r="I243" s="145"/>
      <c r="J243" s="145"/>
      <c r="K243" s="145"/>
      <c r="L243" s="145"/>
      <c r="M243" s="145"/>
      <c r="N243" s="145"/>
      <c r="O243" s="210">
        <f t="shared" si="5"/>
        <v>0</v>
      </c>
      <c r="P243" s="214"/>
      <c r="Q243" s="146"/>
      <c r="R243" s="45"/>
      <c r="S243" s="56"/>
      <c r="T243" s="64"/>
    </row>
    <row r="244" spans="1:20" x14ac:dyDescent="0.25">
      <c r="A244" s="3"/>
      <c r="B244" s="24" t="s">
        <v>180</v>
      </c>
      <c r="C244" s="323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210">
        <f t="shared" si="5"/>
        <v>0</v>
      </c>
      <c r="P244" s="214"/>
      <c r="Q244" s="146"/>
      <c r="R244" s="45"/>
      <c r="S244" s="56"/>
      <c r="T244" s="64"/>
    </row>
    <row r="245" spans="1:20" x14ac:dyDescent="0.25">
      <c r="A245" s="3"/>
      <c r="B245" s="24" t="s">
        <v>180</v>
      </c>
      <c r="C245" s="323"/>
      <c r="D245" s="145"/>
      <c r="E245" s="145"/>
      <c r="F245" s="145"/>
      <c r="G245" s="145"/>
      <c r="H245" s="145"/>
      <c r="I245" s="145"/>
      <c r="J245" s="145"/>
      <c r="K245" s="145"/>
      <c r="L245" s="145"/>
      <c r="M245" s="145"/>
      <c r="N245" s="145"/>
      <c r="O245" s="210">
        <f t="shared" si="5"/>
        <v>0</v>
      </c>
      <c r="P245" s="214"/>
      <c r="Q245" s="146"/>
      <c r="R245" s="45"/>
      <c r="S245" s="56"/>
      <c r="T245" s="64"/>
    </row>
    <row r="246" spans="1:20" x14ac:dyDescent="0.25">
      <c r="A246" s="3"/>
      <c r="B246" s="24" t="s">
        <v>180</v>
      </c>
      <c r="C246" s="323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210">
        <f t="shared" si="5"/>
        <v>0</v>
      </c>
      <c r="P246" s="214"/>
      <c r="Q246" s="146"/>
      <c r="R246" s="45"/>
      <c r="S246" s="56"/>
      <c r="T246" s="64"/>
    </row>
    <row r="247" spans="1:20" x14ac:dyDescent="0.25">
      <c r="A247" s="3"/>
      <c r="B247" s="24" t="s">
        <v>180</v>
      </c>
      <c r="C247" s="323"/>
      <c r="D247" s="145"/>
      <c r="E247" s="145"/>
      <c r="F247" s="145"/>
      <c r="G247" s="145"/>
      <c r="H247" s="145"/>
      <c r="I247" s="145"/>
      <c r="J247" s="145"/>
      <c r="K247" s="145"/>
      <c r="L247" s="145"/>
      <c r="M247" s="145"/>
      <c r="N247" s="145"/>
      <c r="O247" s="210">
        <f t="shared" si="5"/>
        <v>0</v>
      </c>
      <c r="P247" s="214"/>
      <c r="Q247" s="146"/>
      <c r="R247" s="45"/>
      <c r="S247" s="56"/>
      <c r="T247" s="64"/>
    </row>
    <row r="248" spans="1:20" x14ac:dyDescent="0.25">
      <c r="A248" s="3"/>
      <c r="B248" s="24" t="s">
        <v>180</v>
      </c>
      <c r="C248" s="323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210">
        <f t="shared" si="5"/>
        <v>0</v>
      </c>
      <c r="P248" s="214"/>
      <c r="Q248" s="146"/>
      <c r="R248" s="45"/>
      <c r="S248" s="56"/>
      <c r="T248" s="64"/>
    </row>
    <row r="249" spans="1:20" x14ac:dyDescent="0.25">
      <c r="A249" s="3"/>
      <c r="B249" s="24" t="s">
        <v>180</v>
      </c>
      <c r="C249" s="323"/>
      <c r="D249" s="145"/>
      <c r="E249" s="145"/>
      <c r="F249" s="145"/>
      <c r="G249" s="145"/>
      <c r="H249" s="145"/>
      <c r="I249" s="145"/>
      <c r="J249" s="145"/>
      <c r="K249" s="145"/>
      <c r="L249" s="145"/>
      <c r="M249" s="145"/>
      <c r="N249" s="145"/>
      <c r="O249" s="210">
        <f t="shared" si="5"/>
        <v>0</v>
      </c>
      <c r="P249" s="214"/>
      <c r="Q249" s="146"/>
      <c r="R249" s="45"/>
      <c r="S249" s="56"/>
      <c r="T249" s="64"/>
    </row>
    <row r="250" spans="1:20" x14ac:dyDescent="0.25">
      <c r="A250" s="3"/>
      <c r="B250" s="24" t="s">
        <v>180</v>
      </c>
      <c r="C250" s="323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210">
        <f t="shared" si="5"/>
        <v>0</v>
      </c>
      <c r="P250" s="214"/>
      <c r="Q250" s="146"/>
      <c r="R250" s="45"/>
      <c r="S250" s="56"/>
      <c r="T250" s="64"/>
    </row>
    <row r="251" spans="1:20" x14ac:dyDescent="0.25">
      <c r="A251" s="3"/>
      <c r="B251" s="24" t="s">
        <v>180</v>
      </c>
      <c r="C251" s="323"/>
      <c r="D251" s="145"/>
      <c r="E251" s="145"/>
      <c r="F251" s="145"/>
      <c r="G251" s="145"/>
      <c r="H251" s="145"/>
      <c r="I251" s="145"/>
      <c r="J251" s="145"/>
      <c r="K251" s="145"/>
      <c r="L251" s="145"/>
      <c r="M251" s="145"/>
      <c r="N251" s="145"/>
      <c r="O251" s="210">
        <f t="shared" si="5"/>
        <v>0</v>
      </c>
      <c r="P251" s="214"/>
      <c r="Q251" s="146"/>
      <c r="R251" s="45"/>
      <c r="S251" s="56"/>
      <c r="T251" s="64"/>
    </row>
    <row r="252" spans="1:20" x14ac:dyDescent="0.25">
      <c r="A252" s="3"/>
      <c r="B252" s="24" t="s">
        <v>180</v>
      </c>
      <c r="C252" s="327" t="s">
        <v>37</v>
      </c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210">
        <f t="shared" si="5"/>
        <v>0</v>
      </c>
      <c r="P252" s="214"/>
      <c r="Q252" s="146"/>
      <c r="R252" s="45"/>
      <c r="S252" s="56"/>
      <c r="T252" s="64"/>
    </row>
    <row r="253" spans="1:20" x14ac:dyDescent="0.25">
      <c r="A253" s="3"/>
      <c r="B253" s="24" t="s">
        <v>180</v>
      </c>
      <c r="C253" s="328"/>
      <c r="D253" s="145"/>
      <c r="E253" s="145"/>
      <c r="F253" s="145"/>
      <c r="G253" s="145"/>
      <c r="H253" s="145"/>
      <c r="I253" s="145"/>
      <c r="J253" s="145"/>
      <c r="K253" s="145"/>
      <c r="L253" s="145"/>
      <c r="M253" s="145"/>
      <c r="N253" s="145"/>
      <c r="O253" s="210">
        <f t="shared" si="5"/>
        <v>0</v>
      </c>
      <c r="P253" s="214"/>
      <c r="Q253" s="146"/>
      <c r="R253" s="45"/>
      <c r="S253" s="56"/>
      <c r="T253" s="64"/>
    </row>
    <row r="254" spans="1:20" x14ac:dyDescent="0.25">
      <c r="A254" s="3"/>
      <c r="B254" s="437" t="s">
        <v>184</v>
      </c>
      <c r="C254" s="438"/>
      <c r="D254" s="438"/>
      <c r="E254" s="438"/>
      <c r="F254" s="438"/>
      <c r="G254" s="438"/>
      <c r="H254" s="438"/>
      <c r="I254" s="438"/>
      <c r="J254" s="438"/>
      <c r="K254" s="438"/>
      <c r="L254" s="438"/>
      <c r="M254" s="438"/>
      <c r="N254" s="438"/>
      <c r="O254" s="438"/>
      <c r="P254" s="150">
        <f>SUM(O256:O268)</f>
        <v>0</v>
      </c>
      <c r="Q254" s="143">
        <f>SUM(Q256:Q268)</f>
        <v>0</v>
      </c>
      <c r="R254" s="45"/>
      <c r="S254" s="56"/>
      <c r="T254" s="64"/>
    </row>
    <row r="255" spans="1:20" x14ac:dyDescent="0.25">
      <c r="A255" s="3"/>
      <c r="B255" s="326" t="s">
        <v>0</v>
      </c>
      <c r="C255" s="208" t="s">
        <v>1</v>
      </c>
      <c r="D255" s="208" t="s">
        <v>2</v>
      </c>
      <c r="E255" s="208" t="s">
        <v>28</v>
      </c>
      <c r="F255" s="208" t="s">
        <v>3</v>
      </c>
      <c r="G255" s="208" t="s">
        <v>4</v>
      </c>
      <c r="H255" s="208" t="s">
        <v>5</v>
      </c>
      <c r="I255" s="208" t="s">
        <v>6</v>
      </c>
      <c r="J255" s="208" t="s">
        <v>7</v>
      </c>
      <c r="K255" s="208" t="s">
        <v>8</v>
      </c>
      <c r="L255" s="208" t="s">
        <v>9</v>
      </c>
      <c r="M255" s="208" t="s">
        <v>10</v>
      </c>
      <c r="N255" s="208" t="s">
        <v>11</v>
      </c>
      <c r="O255" s="208" t="s">
        <v>12</v>
      </c>
      <c r="P255" s="209" t="s">
        <v>22</v>
      </c>
      <c r="Q255" s="144" t="s">
        <v>37</v>
      </c>
      <c r="R255" s="45"/>
      <c r="S255" s="56"/>
      <c r="T255" s="64"/>
    </row>
    <row r="256" spans="1:20" x14ac:dyDescent="0.25">
      <c r="A256" s="3"/>
      <c r="B256" s="93" t="s">
        <v>184</v>
      </c>
      <c r="C256" s="323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210">
        <f t="shared" si="5"/>
        <v>0</v>
      </c>
      <c r="P256" s="214"/>
      <c r="Q256" s="146"/>
      <c r="R256" s="45"/>
      <c r="S256" s="56"/>
      <c r="T256" s="64"/>
    </row>
    <row r="257" spans="1:20" x14ac:dyDescent="0.25">
      <c r="A257" s="3"/>
      <c r="B257" s="93" t="s">
        <v>184</v>
      </c>
      <c r="C257" s="323"/>
      <c r="D257" s="145"/>
      <c r="E257" s="145"/>
      <c r="F257" s="145"/>
      <c r="G257" s="145"/>
      <c r="H257" s="145"/>
      <c r="I257" s="145"/>
      <c r="J257" s="145"/>
      <c r="K257" s="145"/>
      <c r="L257" s="145"/>
      <c r="M257" s="145"/>
      <c r="N257" s="145"/>
      <c r="O257" s="210">
        <f t="shared" si="5"/>
        <v>0</v>
      </c>
      <c r="P257" s="214"/>
      <c r="Q257" s="146"/>
      <c r="R257" s="45"/>
      <c r="S257" s="56"/>
      <c r="T257" s="64"/>
    </row>
    <row r="258" spans="1:20" x14ac:dyDescent="0.25">
      <c r="A258" s="3"/>
      <c r="B258" s="93" t="s">
        <v>184</v>
      </c>
      <c r="C258" s="323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210">
        <f t="shared" si="5"/>
        <v>0</v>
      </c>
      <c r="P258" s="214"/>
      <c r="Q258" s="146"/>
      <c r="R258" s="45"/>
      <c r="S258" s="56"/>
      <c r="T258" s="64"/>
    </row>
    <row r="259" spans="1:20" x14ac:dyDescent="0.25">
      <c r="A259" s="3"/>
      <c r="B259" s="93" t="s">
        <v>184</v>
      </c>
      <c r="C259" s="323"/>
      <c r="D259" s="145"/>
      <c r="E259" s="145"/>
      <c r="F259" s="145"/>
      <c r="G259" s="145"/>
      <c r="H259" s="145"/>
      <c r="I259" s="145"/>
      <c r="J259" s="145"/>
      <c r="K259" s="145"/>
      <c r="L259" s="145"/>
      <c r="M259" s="145"/>
      <c r="N259" s="145"/>
      <c r="O259" s="210">
        <f t="shared" si="5"/>
        <v>0</v>
      </c>
      <c r="P259" s="214"/>
      <c r="Q259" s="146"/>
      <c r="R259" s="45"/>
      <c r="S259" s="56"/>
      <c r="T259" s="64"/>
    </row>
    <row r="260" spans="1:20" x14ac:dyDescent="0.25">
      <c r="A260" s="3"/>
      <c r="B260" s="93" t="s">
        <v>184</v>
      </c>
      <c r="C260" s="323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210">
        <f t="shared" si="5"/>
        <v>0</v>
      </c>
      <c r="P260" s="214"/>
      <c r="Q260" s="146"/>
      <c r="R260" s="45"/>
      <c r="S260" s="56"/>
      <c r="T260" s="64"/>
    </row>
    <row r="261" spans="1:20" x14ac:dyDescent="0.25">
      <c r="A261" s="3"/>
      <c r="B261" s="93" t="s">
        <v>184</v>
      </c>
      <c r="C261" s="323"/>
      <c r="D261" s="145"/>
      <c r="E261" s="145"/>
      <c r="F261" s="145"/>
      <c r="G261" s="145"/>
      <c r="H261" s="145"/>
      <c r="I261" s="145"/>
      <c r="J261" s="145"/>
      <c r="K261" s="145"/>
      <c r="L261" s="145"/>
      <c r="M261" s="145"/>
      <c r="N261" s="145"/>
      <c r="O261" s="210">
        <f t="shared" si="5"/>
        <v>0</v>
      </c>
      <c r="P261" s="214"/>
      <c r="Q261" s="146"/>
      <c r="R261" s="45"/>
      <c r="S261" s="56"/>
      <c r="T261" s="64"/>
    </row>
    <row r="262" spans="1:20" x14ac:dyDescent="0.25">
      <c r="A262" s="3"/>
      <c r="B262" s="93" t="s">
        <v>184</v>
      </c>
      <c r="C262" s="323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210">
        <f t="shared" si="5"/>
        <v>0</v>
      </c>
      <c r="P262" s="214"/>
      <c r="Q262" s="146"/>
      <c r="R262" s="45"/>
      <c r="S262" s="56"/>
      <c r="T262" s="64"/>
    </row>
    <row r="263" spans="1:20" x14ac:dyDescent="0.25">
      <c r="A263" s="3"/>
      <c r="B263" s="93" t="s">
        <v>184</v>
      </c>
      <c r="C263" s="323"/>
      <c r="D263" s="145"/>
      <c r="E263" s="145"/>
      <c r="F263" s="145"/>
      <c r="G263" s="145"/>
      <c r="H263" s="145"/>
      <c r="I263" s="145"/>
      <c r="J263" s="145"/>
      <c r="K263" s="145"/>
      <c r="L263" s="145"/>
      <c r="M263" s="145"/>
      <c r="N263" s="145"/>
      <c r="O263" s="210">
        <f t="shared" si="5"/>
        <v>0</v>
      </c>
      <c r="P263" s="214"/>
      <c r="Q263" s="146"/>
      <c r="R263" s="45"/>
      <c r="S263" s="56"/>
      <c r="T263" s="64"/>
    </row>
    <row r="264" spans="1:20" x14ac:dyDescent="0.25">
      <c r="A264" s="3"/>
      <c r="B264" s="93" t="s">
        <v>184</v>
      </c>
      <c r="C264" s="323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210">
        <f t="shared" si="5"/>
        <v>0</v>
      </c>
      <c r="P264" s="214"/>
      <c r="Q264" s="146"/>
      <c r="R264" s="45"/>
      <c r="S264" s="56"/>
      <c r="T264" s="64"/>
    </row>
    <row r="265" spans="1:20" x14ac:dyDescent="0.25">
      <c r="A265" s="3"/>
      <c r="B265" s="93" t="s">
        <v>184</v>
      </c>
      <c r="C265" s="323"/>
      <c r="D265" s="145"/>
      <c r="E265" s="145"/>
      <c r="F265" s="145"/>
      <c r="G265" s="145"/>
      <c r="H265" s="145"/>
      <c r="I265" s="145"/>
      <c r="J265" s="145"/>
      <c r="K265" s="145"/>
      <c r="L265" s="145"/>
      <c r="M265" s="145"/>
      <c r="N265" s="145"/>
      <c r="O265" s="210">
        <f t="shared" si="5"/>
        <v>0</v>
      </c>
      <c r="P265" s="214"/>
      <c r="Q265" s="146"/>
      <c r="R265" s="45"/>
      <c r="S265" s="56"/>
      <c r="T265" s="64"/>
    </row>
    <row r="266" spans="1:20" x14ac:dyDescent="0.25">
      <c r="A266" s="3"/>
      <c r="B266" s="93" t="s">
        <v>184</v>
      </c>
      <c r="C266" s="323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210">
        <f t="shared" si="5"/>
        <v>0</v>
      </c>
      <c r="P266" s="214"/>
      <c r="Q266" s="146"/>
      <c r="R266" s="45"/>
      <c r="S266" s="56"/>
      <c r="T266" s="64"/>
    </row>
    <row r="267" spans="1:20" x14ac:dyDescent="0.25">
      <c r="A267" s="3"/>
      <c r="B267" s="93" t="s">
        <v>184</v>
      </c>
      <c r="C267" s="327" t="s">
        <v>37</v>
      </c>
      <c r="D267" s="145"/>
      <c r="E267" s="145"/>
      <c r="F267" s="145"/>
      <c r="G267" s="145"/>
      <c r="H267" s="145"/>
      <c r="I267" s="145"/>
      <c r="J267" s="145"/>
      <c r="K267" s="145"/>
      <c r="L267" s="145"/>
      <c r="M267" s="145"/>
      <c r="N267" s="145"/>
      <c r="O267" s="210">
        <f t="shared" si="5"/>
        <v>0</v>
      </c>
      <c r="P267" s="214"/>
      <c r="Q267" s="146"/>
      <c r="R267" s="45"/>
      <c r="S267" s="56"/>
      <c r="T267" s="64"/>
    </row>
    <row r="268" spans="1:20" x14ac:dyDescent="0.25">
      <c r="A268" s="3"/>
      <c r="B268" s="93" t="s">
        <v>184</v>
      </c>
      <c r="C268" s="328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210">
        <f t="shared" ref="O268:O348" si="6">SUM(F268:N268)</f>
        <v>0</v>
      </c>
      <c r="P268" s="214"/>
      <c r="Q268" s="146"/>
      <c r="R268" s="45"/>
      <c r="S268" s="56"/>
      <c r="T268" s="64"/>
    </row>
    <row r="269" spans="1:20" x14ac:dyDescent="0.25">
      <c r="A269" s="3"/>
      <c r="B269" s="437" t="s">
        <v>183</v>
      </c>
      <c r="C269" s="438"/>
      <c r="D269" s="438"/>
      <c r="E269" s="438"/>
      <c r="F269" s="438"/>
      <c r="G269" s="438"/>
      <c r="H269" s="438"/>
      <c r="I269" s="438"/>
      <c r="J269" s="438"/>
      <c r="K269" s="438"/>
      <c r="L269" s="438"/>
      <c r="M269" s="438"/>
      <c r="N269" s="438"/>
      <c r="O269" s="438"/>
      <c r="P269" s="150">
        <f>SUM(O271:O292)</f>
        <v>0</v>
      </c>
      <c r="Q269" s="143">
        <f>SUM(Q271:Q292)</f>
        <v>0</v>
      </c>
      <c r="R269" s="45"/>
      <c r="S269" s="56"/>
      <c r="T269" s="64"/>
    </row>
    <row r="270" spans="1:20" x14ac:dyDescent="0.25">
      <c r="A270" s="3"/>
      <c r="B270" s="326" t="s">
        <v>0</v>
      </c>
      <c r="C270" s="208" t="s">
        <v>1</v>
      </c>
      <c r="D270" s="208" t="s">
        <v>2</v>
      </c>
      <c r="E270" s="208" t="s">
        <v>28</v>
      </c>
      <c r="F270" s="208" t="s">
        <v>3</v>
      </c>
      <c r="G270" s="208" t="s">
        <v>4</v>
      </c>
      <c r="H270" s="208" t="s">
        <v>5</v>
      </c>
      <c r="I270" s="208" t="s">
        <v>6</v>
      </c>
      <c r="J270" s="208" t="s">
        <v>7</v>
      </c>
      <c r="K270" s="208" t="s">
        <v>8</v>
      </c>
      <c r="L270" s="208" t="s">
        <v>9</v>
      </c>
      <c r="M270" s="208" t="s">
        <v>10</v>
      </c>
      <c r="N270" s="208" t="s">
        <v>11</v>
      </c>
      <c r="O270" s="208" t="s">
        <v>12</v>
      </c>
      <c r="P270" s="209" t="s">
        <v>22</v>
      </c>
      <c r="Q270" s="144" t="s">
        <v>37</v>
      </c>
      <c r="R270" s="45"/>
      <c r="S270" s="56"/>
      <c r="T270" s="64"/>
    </row>
    <row r="271" spans="1:20" x14ac:dyDescent="0.25">
      <c r="A271" s="3"/>
      <c r="B271" s="24" t="s">
        <v>183</v>
      </c>
      <c r="C271" s="323"/>
      <c r="D271" s="145"/>
      <c r="E271" s="145"/>
      <c r="F271" s="145"/>
      <c r="G271" s="145"/>
      <c r="H271" s="145"/>
      <c r="I271" s="145"/>
      <c r="J271" s="145"/>
      <c r="K271" s="145"/>
      <c r="L271" s="145"/>
      <c r="M271" s="145"/>
      <c r="N271" s="145"/>
      <c r="O271" s="210">
        <f t="shared" si="6"/>
        <v>0</v>
      </c>
      <c r="P271" s="214"/>
      <c r="Q271" s="146"/>
      <c r="R271" s="45"/>
      <c r="S271" s="56"/>
      <c r="T271" s="64"/>
    </row>
    <row r="272" spans="1:20" x14ac:dyDescent="0.25">
      <c r="A272" s="3"/>
      <c r="B272" s="24" t="s">
        <v>183</v>
      </c>
      <c r="C272" s="323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210">
        <f t="shared" si="6"/>
        <v>0</v>
      </c>
      <c r="P272" s="214"/>
      <c r="Q272" s="146"/>
      <c r="R272" s="45"/>
      <c r="S272" s="56"/>
      <c r="T272" s="64"/>
    </row>
    <row r="273" spans="1:20" x14ac:dyDescent="0.25">
      <c r="A273" s="3"/>
      <c r="B273" s="24" t="s">
        <v>183</v>
      </c>
      <c r="C273" s="323"/>
      <c r="D273" s="145"/>
      <c r="E273" s="145"/>
      <c r="F273" s="145"/>
      <c r="G273" s="145"/>
      <c r="H273" s="145"/>
      <c r="I273" s="145"/>
      <c r="J273" s="145"/>
      <c r="K273" s="145"/>
      <c r="L273" s="145"/>
      <c r="M273" s="145"/>
      <c r="N273" s="145"/>
      <c r="O273" s="210">
        <f t="shared" si="6"/>
        <v>0</v>
      </c>
      <c r="P273" s="214"/>
      <c r="Q273" s="146"/>
      <c r="R273" s="45"/>
      <c r="S273" s="56"/>
      <c r="T273" s="64"/>
    </row>
    <row r="274" spans="1:20" x14ac:dyDescent="0.25">
      <c r="A274" s="3"/>
      <c r="B274" s="24" t="s">
        <v>183</v>
      </c>
      <c r="C274" s="323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210">
        <f t="shared" si="6"/>
        <v>0</v>
      </c>
      <c r="P274" s="214"/>
      <c r="Q274" s="146"/>
      <c r="R274" s="45"/>
      <c r="S274" s="56"/>
      <c r="T274" s="64"/>
    </row>
    <row r="275" spans="1:20" x14ac:dyDescent="0.25">
      <c r="A275" s="3"/>
      <c r="B275" s="24" t="s">
        <v>183</v>
      </c>
      <c r="C275" s="323"/>
      <c r="D275" s="145"/>
      <c r="E275" s="145"/>
      <c r="F275" s="145"/>
      <c r="G275" s="145"/>
      <c r="H275" s="145"/>
      <c r="I275" s="145"/>
      <c r="J275" s="145"/>
      <c r="K275" s="145"/>
      <c r="L275" s="145"/>
      <c r="M275" s="145"/>
      <c r="N275" s="145"/>
      <c r="O275" s="210">
        <f t="shared" si="6"/>
        <v>0</v>
      </c>
      <c r="P275" s="214"/>
      <c r="Q275" s="146"/>
      <c r="R275" s="45"/>
      <c r="S275" s="56"/>
      <c r="T275" s="64"/>
    </row>
    <row r="276" spans="1:20" x14ac:dyDescent="0.25">
      <c r="A276" s="3"/>
      <c r="B276" s="24" t="s">
        <v>183</v>
      </c>
      <c r="C276" s="323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210">
        <f t="shared" si="6"/>
        <v>0</v>
      </c>
      <c r="P276" s="214"/>
      <c r="Q276" s="146"/>
      <c r="R276" s="45"/>
      <c r="S276" s="56"/>
      <c r="T276" s="64"/>
    </row>
    <row r="277" spans="1:20" x14ac:dyDescent="0.25">
      <c r="A277" s="3"/>
      <c r="B277" s="24" t="s">
        <v>183</v>
      </c>
      <c r="C277" s="323"/>
      <c r="D277" s="145"/>
      <c r="E277" s="145"/>
      <c r="F277" s="145"/>
      <c r="G277" s="145"/>
      <c r="H277" s="145"/>
      <c r="I277" s="145"/>
      <c r="J277" s="145"/>
      <c r="K277" s="145"/>
      <c r="L277" s="145"/>
      <c r="M277" s="145"/>
      <c r="N277" s="145"/>
      <c r="O277" s="210">
        <f t="shared" si="6"/>
        <v>0</v>
      </c>
      <c r="P277" s="214"/>
      <c r="Q277" s="146"/>
      <c r="R277" s="45"/>
      <c r="S277" s="56"/>
      <c r="T277" s="64"/>
    </row>
    <row r="278" spans="1:20" x14ac:dyDescent="0.25">
      <c r="A278" s="3"/>
      <c r="B278" s="24" t="s">
        <v>183</v>
      </c>
      <c r="C278" s="323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210">
        <f t="shared" si="6"/>
        <v>0</v>
      </c>
      <c r="P278" s="214"/>
      <c r="Q278" s="146"/>
      <c r="R278" s="45"/>
      <c r="S278" s="56"/>
      <c r="T278" s="64"/>
    </row>
    <row r="279" spans="1:20" x14ac:dyDescent="0.25">
      <c r="A279" s="3"/>
      <c r="B279" s="24" t="s">
        <v>183</v>
      </c>
      <c r="C279" s="323"/>
      <c r="D279" s="145"/>
      <c r="E279" s="145"/>
      <c r="F279" s="145"/>
      <c r="G279" s="145"/>
      <c r="H279" s="145"/>
      <c r="I279" s="145"/>
      <c r="J279" s="145"/>
      <c r="K279" s="145"/>
      <c r="L279" s="145"/>
      <c r="M279" s="145"/>
      <c r="N279" s="145"/>
      <c r="O279" s="210">
        <f t="shared" si="6"/>
        <v>0</v>
      </c>
      <c r="P279" s="214"/>
      <c r="Q279" s="146"/>
      <c r="R279" s="45"/>
      <c r="S279" s="56"/>
      <c r="T279" s="64"/>
    </row>
    <row r="280" spans="1:20" x14ac:dyDescent="0.25">
      <c r="A280" s="3"/>
      <c r="B280" s="24" t="s">
        <v>183</v>
      </c>
      <c r="C280" s="323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210">
        <f t="shared" si="6"/>
        <v>0</v>
      </c>
      <c r="P280" s="214"/>
      <c r="Q280" s="146"/>
      <c r="R280" s="45"/>
      <c r="S280" s="56"/>
      <c r="T280" s="64"/>
    </row>
    <row r="281" spans="1:20" x14ac:dyDescent="0.25">
      <c r="A281" s="3"/>
      <c r="B281" s="24" t="s">
        <v>183</v>
      </c>
      <c r="C281" s="323"/>
      <c r="D281" s="145"/>
      <c r="E281" s="145"/>
      <c r="F281" s="145"/>
      <c r="G281" s="145"/>
      <c r="H281" s="145"/>
      <c r="I281" s="145"/>
      <c r="J281" s="145"/>
      <c r="K281" s="145"/>
      <c r="L281" s="145"/>
      <c r="M281" s="145"/>
      <c r="N281" s="145"/>
      <c r="O281" s="210">
        <f t="shared" si="6"/>
        <v>0</v>
      </c>
      <c r="P281" s="214"/>
      <c r="Q281" s="146"/>
      <c r="R281" s="45"/>
      <c r="S281" s="56"/>
      <c r="T281" s="64"/>
    </row>
    <row r="282" spans="1:20" x14ac:dyDescent="0.25">
      <c r="A282" s="3"/>
      <c r="B282" s="24" t="s">
        <v>183</v>
      </c>
      <c r="C282" s="323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210">
        <f t="shared" si="6"/>
        <v>0</v>
      </c>
      <c r="P282" s="214"/>
      <c r="Q282" s="146"/>
      <c r="R282" s="45"/>
      <c r="S282" s="56"/>
      <c r="T282" s="64"/>
    </row>
    <row r="283" spans="1:20" x14ac:dyDescent="0.25">
      <c r="A283" s="3"/>
      <c r="B283" s="24" t="s">
        <v>183</v>
      </c>
      <c r="C283" s="323"/>
      <c r="D283" s="145"/>
      <c r="E283" s="145"/>
      <c r="F283" s="145"/>
      <c r="G283" s="145"/>
      <c r="H283" s="145"/>
      <c r="I283" s="145"/>
      <c r="J283" s="145"/>
      <c r="K283" s="145"/>
      <c r="L283" s="145"/>
      <c r="M283" s="145"/>
      <c r="N283" s="145"/>
      <c r="O283" s="210">
        <f t="shared" si="6"/>
        <v>0</v>
      </c>
      <c r="P283" s="214"/>
      <c r="Q283" s="146"/>
      <c r="R283" s="45"/>
      <c r="S283" s="56"/>
      <c r="T283" s="64"/>
    </row>
    <row r="284" spans="1:20" x14ac:dyDescent="0.25">
      <c r="A284" s="3"/>
      <c r="B284" s="24" t="s">
        <v>183</v>
      </c>
      <c r="C284" s="323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210">
        <f t="shared" si="6"/>
        <v>0</v>
      </c>
      <c r="P284" s="214"/>
      <c r="Q284" s="146"/>
      <c r="R284" s="45"/>
      <c r="S284" s="56"/>
      <c r="T284" s="64"/>
    </row>
    <row r="285" spans="1:20" x14ac:dyDescent="0.25">
      <c r="A285" s="3"/>
      <c r="B285" s="24" t="s">
        <v>183</v>
      </c>
      <c r="C285" s="323"/>
      <c r="D285" s="145"/>
      <c r="E285" s="145"/>
      <c r="F285" s="145"/>
      <c r="G285" s="145"/>
      <c r="H285" s="145"/>
      <c r="I285" s="145"/>
      <c r="J285" s="145"/>
      <c r="K285" s="145"/>
      <c r="L285" s="145"/>
      <c r="M285" s="145"/>
      <c r="N285" s="145"/>
      <c r="O285" s="210">
        <f t="shared" si="6"/>
        <v>0</v>
      </c>
      <c r="P285" s="214"/>
      <c r="Q285" s="146"/>
      <c r="R285" s="45"/>
      <c r="S285" s="56"/>
      <c r="T285" s="64"/>
    </row>
    <row r="286" spans="1:20" x14ac:dyDescent="0.25">
      <c r="A286" s="3"/>
      <c r="B286" s="24" t="s">
        <v>183</v>
      </c>
      <c r="C286" s="323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210">
        <f t="shared" si="6"/>
        <v>0</v>
      </c>
      <c r="P286" s="214"/>
      <c r="Q286" s="146"/>
      <c r="R286" s="45"/>
      <c r="S286" s="56"/>
      <c r="T286" s="64"/>
    </row>
    <row r="287" spans="1:20" x14ac:dyDescent="0.25">
      <c r="A287" s="3"/>
      <c r="B287" s="24" t="s">
        <v>183</v>
      </c>
      <c r="C287" s="323"/>
      <c r="D287" s="145"/>
      <c r="E287" s="145"/>
      <c r="F287" s="145"/>
      <c r="G287" s="145"/>
      <c r="H287" s="145"/>
      <c r="I287" s="145"/>
      <c r="J287" s="145"/>
      <c r="K287" s="145"/>
      <c r="L287" s="145"/>
      <c r="M287" s="145"/>
      <c r="N287" s="145"/>
      <c r="O287" s="210">
        <f t="shared" si="6"/>
        <v>0</v>
      </c>
      <c r="P287" s="214"/>
      <c r="Q287" s="146"/>
      <c r="R287" s="45"/>
      <c r="S287" s="56"/>
      <c r="T287" s="64"/>
    </row>
    <row r="288" spans="1:20" x14ac:dyDescent="0.25">
      <c r="A288" s="3"/>
      <c r="B288" s="24" t="s">
        <v>183</v>
      </c>
      <c r="C288" s="330"/>
      <c r="D288" s="147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210">
        <f t="shared" si="6"/>
        <v>0</v>
      </c>
      <c r="P288" s="214"/>
      <c r="Q288" s="146"/>
      <c r="R288" s="45"/>
      <c r="S288" s="56"/>
      <c r="T288" s="64"/>
    </row>
    <row r="289" spans="1:20" x14ac:dyDescent="0.25">
      <c r="A289" s="3"/>
      <c r="B289" s="24" t="s">
        <v>183</v>
      </c>
      <c r="C289" s="330"/>
      <c r="D289" s="147"/>
      <c r="E289" s="145"/>
      <c r="F289" s="145"/>
      <c r="G289" s="145"/>
      <c r="H289" s="145"/>
      <c r="I289" s="145"/>
      <c r="J289" s="145"/>
      <c r="K289" s="145"/>
      <c r="L289" s="145"/>
      <c r="M289" s="145"/>
      <c r="N289" s="145"/>
      <c r="O289" s="210">
        <f t="shared" si="6"/>
        <v>0</v>
      </c>
      <c r="P289" s="214"/>
      <c r="Q289" s="146"/>
      <c r="R289" s="45"/>
      <c r="S289" s="56"/>
      <c r="T289" s="64"/>
    </row>
    <row r="290" spans="1:20" x14ac:dyDescent="0.25">
      <c r="A290" s="3"/>
      <c r="B290" s="24" t="s">
        <v>183</v>
      </c>
      <c r="C290" s="330"/>
      <c r="D290" s="147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210">
        <f t="shared" si="6"/>
        <v>0</v>
      </c>
      <c r="P290" s="214"/>
      <c r="Q290" s="146"/>
      <c r="R290" s="45"/>
      <c r="S290" s="56"/>
      <c r="T290" s="64"/>
    </row>
    <row r="291" spans="1:20" x14ac:dyDescent="0.25">
      <c r="A291" s="3"/>
      <c r="B291" s="24" t="s">
        <v>183</v>
      </c>
      <c r="C291" s="327" t="s">
        <v>37</v>
      </c>
      <c r="D291" s="147"/>
      <c r="E291" s="145"/>
      <c r="F291" s="145"/>
      <c r="G291" s="145"/>
      <c r="H291" s="145"/>
      <c r="I291" s="145"/>
      <c r="J291" s="145"/>
      <c r="K291" s="145"/>
      <c r="L291" s="145"/>
      <c r="M291" s="145"/>
      <c r="N291" s="145"/>
      <c r="O291" s="210">
        <f t="shared" si="6"/>
        <v>0</v>
      </c>
      <c r="P291" s="214"/>
      <c r="Q291" s="146"/>
      <c r="R291" s="45"/>
      <c r="S291" s="56"/>
      <c r="T291" s="64"/>
    </row>
    <row r="292" spans="1:20" x14ac:dyDescent="0.25">
      <c r="A292" s="3"/>
      <c r="B292" s="24" t="s">
        <v>183</v>
      </c>
      <c r="C292" s="328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210">
        <f t="shared" si="6"/>
        <v>0</v>
      </c>
      <c r="P292" s="214"/>
      <c r="Q292" s="146"/>
      <c r="R292" s="45"/>
      <c r="S292" s="56"/>
      <c r="T292" s="64"/>
    </row>
    <row r="293" spans="1:20" x14ac:dyDescent="0.25">
      <c r="A293" s="3"/>
      <c r="B293" s="437" t="s">
        <v>182</v>
      </c>
      <c r="C293" s="438"/>
      <c r="D293" s="438"/>
      <c r="E293" s="438"/>
      <c r="F293" s="438"/>
      <c r="G293" s="438"/>
      <c r="H293" s="438"/>
      <c r="I293" s="438"/>
      <c r="J293" s="438"/>
      <c r="K293" s="438"/>
      <c r="L293" s="438"/>
      <c r="M293" s="438"/>
      <c r="N293" s="438"/>
      <c r="O293" s="438"/>
      <c r="P293" s="150">
        <f>SUM(O295:O304)</f>
        <v>0</v>
      </c>
      <c r="Q293" s="143">
        <f>SUM(Q295:Q304)</f>
        <v>0</v>
      </c>
      <c r="R293" s="45"/>
      <c r="S293" s="56"/>
      <c r="T293" s="64"/>
    </row>
    <row r="294" spans="1:20" x14ac:dyDescent="0.25">
      <c r="A294" s="3"/>
      <c r="B294" s="326" t="s">
        <v>0</v>
      </c>
      <c r="C294" s="208" t="s">
        <v>1</v>
      </c>
      <c r="D294" s="208" t="s">
        <v>2</v>
      </c>
      <c r="E294" s="208" t="s">
        <v>28</v>
      </c>
      <c r="F294" s="208" t="s">
        <v>3</v>
      </c>
      <c r="G294" s="208" t="s">
        <v>4</v>
      </c>
      <c r="H294" s="208" t="s">
        <v>5</v>
      </c>
      <c r="I294" s="208" t="s">
        <v>6</v>
      </c>
      <c r="J294" s="208" t="s">
        <v>7</v>
      </c>
      <c r="K294" s="208" t="s">
        <v>8</v>
      </c>
      <c r="L294" s="208" t="s">
        <v>9</v>
      </c>
      <c r="M294" s="208" t="s">
        <v>10</v>
      </c>
      <c r="N294" s="208" t="s">
        <v>11</v>
      </c>
      <c r="O294" s="208" t="s">
        <v>12</v>
      </c>
      <c r="P294" s="209" t="s">
        <v>22</v>
      </c>
      <c r="Q294" s="144" t="s">
        <v>37</v>
      </c>
      <c r="R294" s="45"/>
      <c r="S294" s="56"/>
      <c r="T294" s="64"/>
    </row>
    <row r="295" spans="1:20" x14ac:dyDescent="0.25">
      <c r="A295" s="3"/>
      <c r="B295" s="24" t="s">
        <v>182</v>
      </c>
      <c r="C295" s="323"/>
      <c r="D295" s="145"/>
      <c r="E295" s="145"/>
      <c r="F295" s="145"/>
      <c r="G295" s="145"/>
      <c r="H295" s="145"/>
      <c r="I295" s="145"/>
      <c r="J295" s="145"/>
      <c r="K295" s="145"/>
      <c r="L295" s="145"/>
      <c r="M295" s="145"/>
      <c r="N295" s="145"/>
      <c r="O295" s="210">
        <f t="shared" si="6"/>
        <v>0</v>
      </c>
      <c r="P295" s="214"/>
      <c r="Q295" s="146"/>
      <c r="R295" s="45"/>
      <c r="S295" s="56"/>
      <c r="T295" s="64"/>
    </row>
    <row r="296" spans="1:20" x14ac:dyDescent="0.25">
      <c r="A296" s="3"/>
      <c r="B296" s="24" t="s">
        <v>182</v>
      </c>
      <c r="C296" s="323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210">
        <f t="shared" si="6"/>
        <v>0</v>
      </c>
      <c r="P296" s="214"/>
      <c r="Q296" s="146"/>
      <c r="R296" s="45"/>
      <c r="S296" s="56"/>
      <c r="T296" s="64"/>
    </row>
    <row r="297" spans="1:20" x14ac:dyDescent="0.25">
      <c r="A297" s="3"/>
      <c r="B297" s="24" t="s">
        <v>182</v>
      </c>
      <c r="C297" s="323"/>
      <c r="D297" s="145"/>
      <c r="E297" s="145"/>
      <c r="F297" s="145"/>
      <c r="G297" s="145"/>
      <c r="H297" s="145"/>
      <c r="I297" s="145"/>
      <c r="J297" s="145"/>
      <c r="K297" s="145"/>
      <c r="L297" s="145"/>
      <c r="M297" s="145"/>
      <c r="N297" s="145"/>
      <c r="O297" s="210">
        <f t="shared" si="6"/>
        <v>0</v>
      </c>
      <c r="P297" s="214"/>
      <c r="Q297" s="146"/>
      <c r="R297" s="45"/>
      <c r="S297" s="56"/>
      <c r="T297" s="64"/>
    </row>
    <row r="298" spans="1:20" x14ac:dyDescent="0.25">
      <c r="A298" s="3"/>
      <c r="B298" s="24" t="s">
        <v>182</v>
      </c>
      <c r="C298" s="323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210">
        <f t="shared" si="6"/>
        <v>0</v>
      </c>
      <c r="P298" s="214"/>
      <c r="Q298" s="146"/>
      <c r="R298" s="45"/>
      <c r="S298" s="56"/>
      <c r="T298" s="64"/>
    </row>
    <row r="299" spans="1:20" x14ac:dyDescent="0.25">
      <c r="A299" s="3"/>
      <c r="B299" s="24" t="s">
        <v>182</v>
      </c>
      <c r="C299" s="323"/>
      <c r="D299" s="145"/>
      <c r="E299" s="145"/>
      <c r="F299" s="145"/>
      <c r="G299" s="145"/>
      <c r="H299" s="145"/>
      <c r="I299" s="145"/>
      <c r="J299" s="145"/>
      <c r="K299" s="145"/>
      <c r="L299" s="145"/>
      <c r="M299" s="145"/>
      <c r="N299" s="145"/>
      <c r="O299" s="210">
        <f t="shared" si="6"/>
        <v>0</v>
      </c>
      <c r="P299" s="214"/>
      <c r="Q299" s="146"/>
      <c r="R299" s="45"/>
      <c r="S299" s="56"/>
      <c r="T299" s="64"/>
    </row>
    <row r="300" spans="1:20" x14ac:dyDescent="0.25">
      <c r="A300" s="3"/>
      <c r="B300" s="24" t="s">
        <v>182</v>
      </c>
      <c r="C300" s="323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210">
        <f t="shared" si="6"/>
        <v>0</v>
      </c>
      <c r="P300" s="214"/>
      <c r="Q300" s="146"/>
      <c r="R300" s="45"/>
      <c r="S300" s="56"/>
      <c r="T300" s="64"/>
    </row>
    <row r="301" spans="1:20" x14ac:dyDescent="0.25">
      <c r="A301" s="3"/>
      <c r="B301" s="24" t="s">
        <v>182</v>
      </c>
      <c r="C301" s="323"/>
      <c r="D301" s="145"/>
      <c r="E301" s="145"/>
      <c r="F301" s="145"/>
      <c r="G301" s="145"/>
      <c r="H301" s="145"/>
      <c r="I301" s="145"/>
      <c r="J301" s="145"/>
      <c r="K301" s="145"/>
      <c r="L301" s="145"/>
      <c r="M301" s="145"/>
      <c r="N301" s="145"/>
      <c r="O301" s="210">
        <f t="shared" si="6"/>
        <v>0</v>
      </c>
      <c r="P301" s="214"/>
      <c r="Q301" s="146"/>
      <c r="R301" s="45"/>
      <c r="S301" s="56"/>
      <c r="T301" s="64"/>
    </row>
    <row r="302" spans="1:20" x14ac:dyDescent="0.25">
      <c r="A302" s="3"/>
      <c r="B302" s="24" t="s">
        <v>182</v>
      </c>
      <c r="C302" s="323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210">
        <f t="shared" si="6"/>
        <v>0</v>
      </c>
      <c r="P302" s="214"/>
      <c r="Q302" s="146"/>
      <c r="R302" s="45"/>
      <c r="S302" s="56"/>
      <c r="T302" s="64"/>
    </row>
    <row r="303" spans="1:20" x14ac:dyDescent="0.25">
      <c r="A303" s="3"/>
      <c r="B303" s="24" t="s">
        <v>182</v>
      </c>
      <c r="C303" s="327" t="s">
        <v>37</v>
      </c>
      <c r="D303" s="145"/>
      <c r="E303" s="145"/>
      <c r="F303" s="145"/>
      <c r="G303" s="145"/>
      <c r="H303" s="145"/>
      <c r="I303" s="145"/>
      <c r="J303" s="145"/>
      <c r="K303" s="145"/>
      <c r="L303" s="145"/>
      <c r="M303" s="145"/>
      <c r="N303" s="145"/>
      <c r="O303" s="210">
        <f t="shared" si="6"/>
        <v>0</v>
      </c>
      <c r="P303" s="214"/>
      <c r="Q303" s="146"/>
      <c r="R303" s="45"/>
      <c r="S303" s="56"/>
      <c r="T303" s="64"/>
    </row>
    <row r="304" spans="1:20" x14ac:dyDescent="0.25">
      <c r="A304" s="3"/>
      <c r="B304" s="24" t="s">
        <v>182</v>
      </c>
      <c r="C304" s="328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210">
        <f t="shared" si="6"/>
        <v>0</v>
      </c>
      <c r="P304" s="214"/>
      <c r="Q304" s="146"/>
      <c r="R304" s="45"/>
      <c r="S304" s="56"/>
      <c r="T304" s="64"/>
    </row>
    <row r="305" spans="1:20" x14ac:dyDescent="0.25">
      <c r="A305" s="3"/>
      <c r="B305" s="437" t="s">
        <v>181</v>
      </c>
      <c r="C305" s="438"/>
      <c r="D305" s="438"/>
      <c r="E305" s="438"/>
      <c r="F305" s="438"/>
      <c r="G305" s="438"/>
      <c r="H305" s="438"/>
      <c r="I305" s="438"/>
      <c r="J305" s="438"/>
      <c r="K305" s="438"/>
      <c r="L305" s="438"/>
      <c r="M305" s="438"/>
      <c r="N305" s="438"/>
      <c r="O305" s="438"/>
      <c r="P305" s="150">
        <f>SUM(O307:O326)</f>
        <v>0</v>
      </c>
      <c r="Q305" s="143">
        <f>SUM(Q307:Q326)</f>
        <v>0</v>
      </c>
      <c r="R305" s="45"/>
      <c r="S305" s="56"/>
      <c r="T305" s="64"/>
    </row>
    <row r="306" spans="1:20" x14ac:dyDescent="0.25">
      <c r="A306" s="3"/>
      <c r="B306" s="326" t="s">
        <v>0</v>
      </c>
      <c r="C306" s="208" t="s">
        <v>1</v>
      </c>
      <c r="D306" s="208" t="s">
        <v>2</v>
      </c>
      <c r="E306" s="208" t="s">
        <v>28</v>
      </c>
      <c r="F306" s="208" t="s">
        <v>3</v>
      </c>
      <c r="G306" s="208" t="s">
        <v>4</v>
      </c>
      <c r="H306" s="208" t="s">
        <v>5</v>
      </c>
      <c r="I306" s="208" t="s">
        <v>6</v>
      </c>
      <c r="J306" s="208" t="s">
        <v>7</v>
      </c>
      <c r="K306" s="208" t="s">
        <v>8</v>
      </c>
      <c r="L306" s="208" t="s">
        <v>9</v>
      </c>
      <c r="M306" s="208" t="s">
        <v>10</v>
      </c>
      <c r="N306" s="208" t="s">
        <v>11</v>
      </c>
      <c r="O306" s="208" t="s">
        <v>12</v>
      </c>
      <c r="P306" s="209" t="s">
        <v>22</v>
      </c>
      <c r="Q306" s="144" t="s">
        <v>37</v>
      </c>
      <c r="R306" s="45"/>
      <c r="S306" s="56"/>
      <c r="T306" s="64"/>
    </row>
    <row r="307" spans="1:20" x14ac:dyDescent="0.25">
      <c r="A307" s="3"/>
      <c r="B307" s="329" t="s">
        <v>128</v>
      </c>
      <c r="C307" s="323"/>
      <c r="D307" s="145"/>
      <c r="E307" s="145"/>
      <c r="F307" s="145"/>
      <c r="G307" s="145"/>
      <c r="H307" s="145"/>
      <c r="I307" s="145"/>
      <c r="J307" s="145"/>
      <c r="K307" s="145"/>
      <c r="L307" s="145"/>
      <c r="M307" s="145"/>
      <c r="N307" s="145"/>
      <c r="O307" s="210">
        <f t="shared" si="6"/>
        <v>0</v>
      </c>
      <c r="P307" s="214"/>
      <c r="Q307" s="146"/>
      <c r="R307" s="45"/>
      <c r="S307" s="56"/>
      <c r="T307" s="64"/>
    </row>
    <row r="308" spans="1:20" x14ac:dyDescent="0.25">
      <c r="A308" s="3"/>
      <c r="B308" s="329" t="s">
        <v>128</v>
      </c>
      <c r="C308" s="323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210">
        <f t="shared" si="6"/>
        <v>0</v>
      </c>
      <c r="P308" s="214"/>
      <c r="Q308" s="146"/>
      <c r="R308" s="45"/>
      <c r="S308" s="56"/>
      <c r="T308" s="64"/>
    </row>
    <row r="309" spans="1:20" x14ac:dyDescent="0.25">
      <c r="A309" s="3"/>
      <c r="B309" s="329" t="s">
        <v>128</v>
      </c>
      <c r="C309" s="323"/>
      <c r="D309" s="145"/>
      <c r="E309" s="145"/>
      <c r="F309" s="145"/>
      <c r="G309" s="145"/>
      <c r="H309" s="145"/>
      <c r="I309" s="145"/>
      <c r="J309" s="145"/>
      <c r="K309" s="145"/>
      <c r="L309" s="145"/>
      <c r="M309" s="145"/>
      <c r="N309" s="145"/>
      <c r="O309" s="210">
        <f t="shared" si="6"/>
        <v>0</v>
      </c>
      <c r="P309" s="214"/>
      <c r="Q309" s="146"/>
      <c r="R309" s="45"/>
      <c r="S309" s="56"/>
      <c r="T309" s="64"/>
    </row>
    <row r="310" spans="1:20" x14ac:dyDescent="0.25">
      <c r="A310" s="3"/>
      <c r="B310" s="329" t="s">
        <v>128</v>
      </c>
      <c r="C310" s="323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210">
        <f t="shared" si="6"/>
        <v>0</v>
      </c>
      <c r="P310" s="214"/>
      <c r="Q310" s="146"/>
      <c r="R310" s="45"/>
      <c r="S310" s="56"/>
      <c r="T310" s="64"/>
    </row>
    <row r="311" spans="1:20" x14ac:dyDescent="0.25">
      <c r="A311" s="3"/>
      <c r="B311" s="329" t="s">
        <v>128</v>
      </c>
      <c r="C311" s="323"/>
      <c r="D311" s="145"/>
      <c r="E311" s="145"/>
      <c r="F311" s="145"/>
      <c r="G311" s="145"/>
      <c r="H311" s="145"/>
      <c r="I311" s="145"/>
      <c r="J311" s="145"/>
      <c r="K311" s="145"/>
      <c r="L311" s="145"/>
      <c r="M311" s="145"/>
      <c r="N311" s="145"/>
      <c r="O311" s="210">
        <f t="shared" si="6"/>
        <v>0</v>
      </c>
      <c r="P311" s="214"/>
      <c r="Q311" s="146"/>
      <c r="R311" s="45"/>
      <c r="S311" s="56"/>
      <c r="T311" s="64"/>
    </row>
    <row r="312" spans="1:20" x14ac:dyDescent="0.25">
      <c r="A312" s="3"/>
      <c r="B312" s="329" t="s">
        <v>128</v>
      </c>
      <c r="C312" s="323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210">
        <f t="shared" si="6"/>
        <v>0</v>
      </c>
      <c r="P312" s="214"/>
      <c r="Q312" s="146"/>
      <c r="R312" s="45"/>
      <c r="S312" s="56"/>
      <c r="T312" s="64"/>
    </row>
    <row r="313" spans="1:20" x14ac:dyDescent="0.25">
      <c r="A313" s="3"/>
      <c r="B313" s="329" t="s">
        <v>128</v>
      </c>
      <c r="C313" s="323"/>
      <c r="D313" s="145"/>
      <c r="E313" s="145"/>
      <c r="F313" s="145"/>
      <c r="G313" s="145"/>
      <c r="H313" s="145"/>
      <c r="I313" s="145"/>
      <c r="J313" s="145"/>
      <c r="K313" s="145"/>
      <c r="L313" s="145"/>
      <c r="M313" s="145"/>
      <c r="N313" s="145"/>
      <c r="O313" s="210">
        <f t="shared" si="6"/>
        <v>0</v>
      </c>
      <c r="P313" s="214"/>
      <c r="Q313" s="146"/>
      <c r="R313" s="45"/>
      <c r="S313" s="56"/>
      <c r="T313" s="64"/>
    </row>
    <row r="314" spans="1:20" x14ac:dyDescent="0.25">
      <c r="A314" s="3"/>
      <c r="B314" s="329" t="s">
        <v>128</v>
      </c>
      <c r="C314" s="323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210">
        <f t="shared" si="6"/>
        <v>0</v>
      </c>
      <c r="P314" s="214"/>
      <c r="Q314" s="146"/>
      <c r="R314" s="45"/>
      <c r="S314" s="56"/>
      <c r="T314" s="64"/>
    </row>
    <row r="315" spans="1:20" x14ac:dyDescent="0.25">
      <c r="A315" s="3"/>
      <c r="B315" s="329" t="s">
        <v>128</v>
      </c>
      <c r="C315" s="323"/>
      <c r="D315" s="145"/>
      <c r="E315" s="145"/>
      <c r="F315" s="145"/>
      <c r="G315" s="145"/>
      <c r="H315" s="145"/>
      <c r="I315" s="145"/>
      <c r="J315" s="145"/>
      <c r="K315" s="145"/>
      <c r="L315" s="145"/>
      <c r="M315" s="145"/>
      <c r="N315" s="145"/>
      <c r="O315" s="210">
        <f t="shared" si="6"/>
        <v>0</v>
      </c>
      <c r="P315" s="214"/>
      <c r="Q315" s="146"/>
      <c r="R315" s="45"/>
      <c r="S315" s="56"/>
      <c r="T315" s="64"/>
    </row>
    <row r="316" spans="1:20" x14ac:dyDescent="0.25">
      <c r="A316" s="3"/>
      <c r="B316" s="329" t="s">
        <v>128</v>
      </c>
      <c r="C316" s="323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210">
        <f t="shared" si="6"/>
        <v>0</v>
      </c>
      <c r="P316" s="214"/>
      <c r="Q316" s="146"/>
      <c r="R316" s="45"/>
      <c r="S316" s="56"/>
      <c r="T316" s="64"/>
    </row>
    <row r="317" spans="1:20" x14ac:dyDescent="0.25">
      <c r="A317" s="3"/>
      <c r="B317" s="329" t="s">
        <v>128</v>
      </c>
      <c r="C317" s="323"/>
      <c r="D317" s="145"/>
      <c r="E317" s="145"/>
      <c r="F317" s="145"/>
      <c r="G317" s="145"/>
      <c r="H317" s="145"/>
      <c r="I317" s="145"/>
      <c r="J317" s="145"/>
      <c r="K317" s="145"/>
      <c r="L317" s="145"/>
      <c r="M317" s="145"/>
      <c r="N317" s="145"/>
      <c r="O317" s="210">
        <f t="shared" si="6"/>
        <v>0</v>
      </c>
      <c r="P317" s="214"/>
      <c r="Q317" s="146"/>
      <c r="R317" s="45"/>
      <c r="S317" s="56"/>
      <c r="T317" s="64"/>
    </row>
    <row r="318" spans="1:20" x14ac:dyDescent="0.25">
      <c r="A318" s="3"/>
      <c r="B318" s="329" t="s">
        <v>128</v>
      </c>
      <c r="C318" s="323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210">
        <f t="shared" si="6"/>
        <v>0</v>
      </c>
      <c r="P318" s="214"/>
      <c r="Q318" s="146"/>
      <c r="R318" s="45"/>
      <c r="S318" s="56"/>
      <c r="T318" s="64"/>
    </row>
    <row r="319" spans="1:20" x14ac:dyDescent="0.25">
      <c r="A319" s="3"/>
      <c r="B319" s="329" t="s">
        <v>128</v>
      </c>
      <c r="C319" s="323"/>
      <c r="D319" s="145"/>
      <c r="E319" s="145"/>
      <c r="F319" s="145"/>
      <c r="G319" s="145"/>
      <c r="H319" s="145"/>
      <c r="I319" s="145"/>
      <c r="J319" s="145"/>
      <c r="K319" s="145"/>
      <c r="L319" s="145"/>
      <c r="M319" s="145"/>
      <c r="N319" s="145"/>
      <c r="O319" s="210">
        <f t="shared" si="6"/>
        <v>0</v>
      </c>
      <c r="P319" s="214"/>
      <c r="Q319" s="146"/>
      <c r="R319" s="45"/>
      <c r="S319" s="56"/>
      <c r="T319" s="64"/>
    </row>
    <row r="320" spans="1:20" x14ac:dyDescent="0.25">
      <c r="A320" s="3"/>
      <c r="B320" s="329" t="s">
        <v>128</v>
      </c>
      <c r="C320" s="323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210">
        <f t="shared" si="6"/>
        <v>0</v>
      </c>
      <c r="P320" s="214"/>
      <c r="Q320" s="146"/>
      <c r="R320" s="45"/>
      <c r="S320" s="56"/>
      <c r="T320" s="64"/>
    </row>
    <row r="321" spans="1:20" x14ac:dyDescent="0.25">
      <c r="A321" s="3"/>
      <c r="B321" s="329" t="s">
        <v>128</v>
      </c>
      <c r="C321" s="323"/>
      <c r="D321" s="145"/>
      <c r="E321" s="145"/>
      <c r="F321" s="145"/>
      <c r="G321" s="145"/>
      <c r="H321" s="145"/>
      <c r="I321" s="145"/>
      <c r="J321" s="145"/>
      <c r="K321" s="145"/>
      <c r="L321" s="145"/>
      <c r="M321" s="145"/>
      <c r="N321" s="145"/>
      <c r="O321" s="210">
        <f t="shared" si="6"/>
        <v>0</v>
      </c>
      <c r="P321" s="214"/>
      <c r="Q321" s="146"/>
      <c r="R321" s="45"/>
      <c r="S321" s="56"/>
      <c r="T321" s="64"/>
    </row>
    <row r="322" spans="1:20" x14ac:dyDescent="0.25">
      <c r="A322" s="3"/>
      <c r="B322" s="329" t="s">
        <v>128</v>
      </c>
      <c r="C322" s="323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210">
        <f t="shared" si="6"/>
        <v>0</v>
      </c>
      <c r="P322" s="214"/>
      <c r="Q322" s="146"/>
      <c r="R322" s="45"/>
      <c r="S322" s="56"/>
      <c r="T322" s="64"/>
    </row>
    <row r="323" spans="1:20" x14ac:dyDescent="0.25">
      <c r="A323" s="3"/>
      <c r="B323" s="329" t="s">
        <v>128</v>
      </c>
      <c r="C323" s="323"/>
      <c r="D323" s="145"/>
      <c r="E323" s="145"/>
      <c r="F323" s="145"/>
      <c r="G323" s="145"/>
      <c r="H323" s="145"/>
      <c r="I323" s="145"/>
      <c r="J323" s="145"/>
      <c r="K323" s="145"/>
      <c r="L323" s="145"/>
      <c r="M323" s="145"/>
      <c r="N323" s="145"/>
      <c r="O323" s="210">
        <f t="shared" si="6"/>
        <v>0</v>
      </c>
      <c r="P323" s="214"/>
      <c r="Q323" s="146"/>
      <c r="R323" s="45"/>
      <c r="S323" s="56"/>
      <c r="T323" s="64"/>
    </row>
    <row r="324" spans="1:20" x14ac:dyDescent="0.25">
      <c r="A324" s="3"/>
      <c r="B324" s="329" t="s">
        <v>128</v>
      </c>
      <c r="C324" s="323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210">
        <f t="shared" si="6"/>
        <v>0</v>
      </c>
      <c r="P324" s="214"/>
      <c r="Q324" s="146"/>
      <c r="R324" s="45"/>
      <c r="S324" s="56"/>
      <c r="T324" s="64"/>
    </row>
    <row r="325" spans="1:20" x14ac:dyDescent="0.25">
      <c r="A325" s="3"/>
      <c r="B325" s="329" t="s">
        <v>128</v>
      </c>
      <c r="C325" s="327" t="s">
        <v>37</v>
      </c>
      <c r="D325" s="145"/>
      <c r="E325" s="145"/>
      <c r="F325" s="145"/>
      <c r="G325" s="145"/>
      <c r="H325" s="145"/>
      <c r="I325" s="145"/>
      <c r="J325" s="145"/>
      <c r="K325" s="145"/>
      <c r="L325" s="145"/>
      <c r="M325" s="145"/>
      <c r="N325" s="145"/>
      <c r="O325" s="210">
        <f t="shared" si="6"/>
        <v>0</v>
      </c>
      <c r="P325" s="214"/>
      <c r="Q325" s="146"/>
      <c r="R325" s="45"/>
      <c r="S325" s="56"/>
      <c r="T325" s="64"/>
    </row>
    <row r="326" spans="1:20" x14ac:dyDescent="0.25">
      <c r="A326" s="3"/>
      <c r="B326" s="329" t="s">
        <v>128</v>
      </c>
      <c r="C326" s="328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210">
        <f t="shared" si="6"/>
        <v>0</v>
      </c>
      <c r="P326" s="214"/>
      <c r="Q326" s="146"/>
      <c r="R326" s="45"/>
      <c r="S326" s="56"/>
      <c r="T326" s="64"/>
    </row>
    <row r="327" spans="1:20" x14ac:dyDescent="0.25">
      <c r="A327" s="3"/>
      <c r="B327" s="437" t="s">
        <v>129</v>
      </c>
      <c r="C327" s="438"/>
      <c r="D327" s="438"/>
      <c r="E327" s="438"/>
      <c r="F327" s="438"/>
      <c r="G327" s="438"/>
      <c r="H327" s="438"/>
      <c r="I327" s="438"/>
      <c r="J327" s="438"/>
      <c r="K327" s="438"/>
      <c r="L327" s="438"/>
      <c r="M327" s="438"/>
      <c r="N327" s="438"/>
      <c r="O327" s="438"/>
      <c r="P327" s="150">
        <f>SUM(O329:O346)</f>
        <v>0</v>
      </c>
      <c r="Q327" s="143">
        <f>SUM(Q329:Q348)</f>
        <v>0</v>
      </c>
      <c r="R327" s="45"/>
      <c r="S327" s="56"/>
      <c r="T327" s="64"/>
    </row>
    <row r="328" spans="1:20" x14ac:dyDescent="0.25">
      <c r="A328" s="3"/>
      <c r="B328" s="326" t="s">
        <v>0</v>
      </c>
      <c r="C328" s="208" t="s">
        <v>1</v>
      </c>
      <c r="D328" s="208" t="s">
        <v>2</v>
      </c>
      <c r="E328" s="208" t="s">
        <v>28</v>
      </c>
      <c r="F328" s="208" t="s">
        <v>3</v>
      </c>
      <c r="G328" s="208" t="s">
        <v>4</v>
      </c>
      <c r="H328" s="208" t="s">
        <v>5</v>
      </c>
      <c r="I328" s="208" t="s">
        <v>6</v>
      </c>
      <c r="J328" s="208" t="s">
        <v>7</v>
      </c>
      <c r="K328" s="208" t="s">
        <v>8</v>
      </c>
      <c r="L328" s="208" t="s">
        <v>9</v>
      </c>
      <c r="M328" s="208" t="s">
        <v>10</v>
      </c>
      <c r="N328" s="208" t="s">
        <v>11</v>
      </c>
      <c r="O328" s="208" t="s">
        <v>12</v>
      </c>
      <c r="P328" s="209" t="s">
        <v>22</v>
      </c>
      <c r="Q328" s="144" t="s">
        <v>37</v>
      </c>
      <c r="R328" s="45"/>
      <c r="S328" s="56"/>
      <c r="T328" s="64"/>
    </row>
    <row r="329" spans="1:20" x14ac:dyDescent="0.25">
      <c r="A329" s="3"/>
      <c r="B329" s="329" t="s">
        <v>129</v>
      </c>
      <c r="C329" s="323"/>
      <c r="D329" s="145"/>
      <c r="E329" s="145"/>
      <c r="F329" s="145"/>
      <c r="G329" s="145"/>
      <c r="H329" s="145"/>
      <c r="I329" s="145"/>
      <c r="J329" s="145"/>
      <c r="K329" s="145"/>
      <c r="L329" s="145"/>
      <c r="M329" s="145"/>
      <c r="N329" s="145"/>
      <c r="O329" s="210">
        <f t="shared" si="6"/>
        <v>0</v>
      </c>
      <c r="P329" s="214"/>
      <c r="Q329" s="146"/>
      <c r="R329" s="45"/>
      <c r="S329" s="56"/>
      <c r="T329" s="64"/>
    </row>
    <row r="330" spans="1:20" x14ac:dyDescent="0.25">
      <c r="A330" s="3"/>
      <c r="B330" s="329" t="s">
        <v>129</v>
      </c>
      <c r="C330" s="323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210">
        <f t="shared" si="6"/>
        <v>0</v>
      </c>
      <c r="P330" s="214"/>
      <c r="Q330" s="146"/>
      <c r="R330" s="45"/>
      <c r="S330" s="56"/>
      <c r="T330" s="64"/>
    </row>
    <row r="331" spans="1:20" x14ac:dyDescent="0.25">
      <c r="A331" s="3"/>
      <c r="B331" s="329" t="s">
        <v>129</v>
      </c>
      <c r="C331" s="323"/>
      <c r="D331" s="145"/>
      <c r="E331" s="145"/>
      <c r="F331" s="145"/>
      <c r="G331" s="145"/>
      <c r="H331" s="145"/>
      <c r="I331" s="145"/>
      <c r="J331" s="145"/>
      <c r="K331" s="145"/>
      <c r="L331" s="145"/>
      <c r="M331" s="145"/>
      <c r="N331" s="145"/>
      <c r="O331" s="210">
        <f t="shared" si="6"/>
        <v>0</v>
      </c>
      <c r="P331" s="214"/>
      <c r="Q331" s="146"/>
      <c r="R331" s="45"/>
      <c r="S331" s="56"/>
      <c r="T331" s="64"/>
    </row>
    <row r="332" spans="1:20" x14ac:dyDescent="0.25">
      <c r="A332" s="3"/>
      <c r="B332" s="329" t="s">
        <v>129</v>
      </c>
      <c r="C332" s="323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210">
        <f t="shared" si="6"/>
        <v>0</v>
      </c>
      <c r="P332" s="214"/>
      <c r="Q332" s="146"/>
      <c r="R332" s="45"/>
      <c r="S332" s="56"/>
      <c r="T332" s="64"/>
    </row>
    <row r="333" spans="1:20" x14ac:dyDescent="0.25">
      <c r="A333" s="3"/>
      <c r="B333" s="329" t="s">
        <v>129</v>
      </c>
      <c r="C333" s="323"/>
      <c r="D333" s="145"/>
      <c r="E333" s="145"/>
      <c r="F333" s="145"/>
      <c r="G333" s="145"/>
      <c r="H333" s="145"/>
      <c r="I333" s="145"/>
      <c r="J333" s="145"/>
      <c r="K333" s="145"/>
      <c r="L333" s="145"/>
      <c r="M333" s="145"/>
      <c r="N333" s="145"/>
      <c r="O333" s="210">
        <f t="shared" si="6"/>
        <v>0</v>
      </c>
      <c r="P333" s="214"/>
      <c r="Q333" s="146"/>
      <c r="R333" s="45"/>
      <c r="S333" s="56"/>
      <c r="T333" s="64"/>
    </row>
    <row r="334" spans="1:20" x14ac:dyDescent="0.25">
      <c r="A334" s="3"/>
      <c r="B334" s="329" t="s">
        <v>129</v>
      </c>
      <c r="C334" s="323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210">
        <f t="shared" si="6"/>
        <v>0</v>
      </c>
      <c r="P334" s="214"/>
      <c r="Q334" s="146"/>
      <c r="R334" s="45"/>
      <c r="S334" s="56"/>
      <c r="T334" s="64"/>
    </row>
    <row r="335" spans="1:20" x14ac:dyDescent="0.25">
      <c r="A335" s="3"/>
      <c r="B335" s="329" t="s">
        <v>129</v>
      </c>
      <c r="C335" s="323"/>
      <c r="D335" s="145"/>
      <c r="E335" s="145"/>
      <c r="F335" s="145"/>
      <c r="G335" s="145"/>
      <c r="H335" s="145"/>
      <c r="I335" s="145"/>
      <c r="J335" s="145"/>
      <c r="K335" s="145"/>
      <c r="L335" s="145"/>
      <c r="M335" s="145"/>
      <c r="N335" s="145"/>
      <c r="O335" s="210">
        <f t="shared" si="6"/>
        <v>0</v>
      </c>
      <c r="P335" s="214"/>
      <c r="Q335" s="146"/>
      <c r="R335" s="45"/>
      <c r="S335" s="56"/>
      <c r="T335" s="64"/>
    </row>
    <row r="336" spans="1:20" x14ac:dyDescent="0.25">
      <c r="A336" s="3"/>
      <c r="B336" s="329" t="s">
        <v>129</v>
      </c>
      <c r="C336" s="323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210">
        <f t="shared" si="6"/>
        <v>0</v>
      </c>
      <c r="P336" s="214"/>
      <c r="Q336" s="146"/>
      <c r="R336" s="45"/>
      <c r="S336" s="56"/>
      <c r="T336" s="64"/>
    </row>
    <row r="337" spans="1:20" x14ac:dyDescent="0.25">
      <c r="A337" s="3"/>
      <c r="B337" s="329" t="s">
        <v>129</v>
      </c>
      <c r="C337" s="323"/>
      <c r="D337" s="145"/>
      <c r="E337" s="145"/>
      <c r="F337" s="145"/>
      <c r="G337" s="145"/>
      <c r="H337" s="145"/>
      <c r="I337" s="145"/>
      <c r="J337" s="145"/>
      <c r="K337" s="145"/>
      <c r="L337" s="145"/>
      <c r="M337" s="145"/>
      <c r="N337" s="145"/>
      <c r="O337" s="210">
        <f t="shared" si="6"/>
        <v>0</v>
      </c>
      <c r="P337" s="214"/>
      <c r="Q337" s="146"/>
      <c r="R337" s="45"/>
      <c r="S337" s="56"/>
      <c r="T337" s="64"/>
    </row>
    <row r="338" spans="1:20" x14ac:dyDescent="0.25">
      <c r="A338" s="3"/>
      <c r="B338" s="329" t="s">
        <v>129</v>
      </c>
      <c r="C338" s="323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210">
        <f t="shared" si="6"/>
        <v>0</v>
      </c>
      <c r="P338" s="214"/>
      <c r="Q338" s="146"/>
      <c r="R338" s="45"/>
      <c r="S338" s="56"/>
      <c r="T338" s="64"/>
    </row>
    <row r="339" spans="1:20" x14ac:dyDescent="0.25">
      <c r="A339" s="3"/>
      <c r="B339" s="329" t="s">
        <v>129</v>
      </c>
      <c r="C339" s="323"/>
      <c r="D339" s="145"/>
      <c r="E339" s="145"/>
      <c r="F339" s="145"/>
      <c r="G339" s="145"/>
      <c r="H339" s="145"/>
      <c r="I339" s="145"/>
      <c r="J339" s="145"/>
      <c r="K339" s="145"/>
      <c r="L339" s="145"/>
      <c r="M339" s="145"/>
      <c r="N339" s="145"/>
      <c r="O339" s="210">
        <f t="shared" si="6"/>
        <v>0</v>
      </c>
      <c r="P339" s="214"/>
      <c r="Q339" s="146"/>
      <c r="R339" s="45"/>
      <c r="S339" s="56"/>
      <c r="T339" s="64"/>
    </row>
    <row r="340" spans="1:20" x14ac:dyDescent="0.25">
      <c r="A340" s="3"/>
      <c r="B340" s="329" t="s">
        <v>129</v>
      </c>
      <c r="C340" s="323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210">
        <f t="shared" si="6"/>
        <v>0</v>
      </c>
      <c r="P340" s="214"/>
      <c r="Q340" s="146"/>
      <c r="R340" s="45"/>
      <c r="S340" s="56"/>
      <c r="T340" s="64"/>
    </row>
    <row r="341" spans="1:20" x14ac:dyDescent="0.25">
      <c r="A341" s="3"/>
      <c r="B341" s="329" t="s">
        <v>129</v>
      </c>
      <c r="C341" s="323"/>
      <c r="D341" s="145"/>
      <c r="E341" s="145"/>
      <c r="F341" s="145"/>
      <c r="G341" s="145"/>
      <c r="H341" s="145"/>
      <c r="I341" s="145"/>
      <c r="J341" s="145"/>
      <c r="K341" s="145"/>
      <c r="L341" s="145"/>
      <c r="M341" s="145"/>
      <c r="N341" s="145"/>
      <c r="O341" s="210">
        <f t="shared" si="6"/>
        <v>0</v>
      </c>
      <c r="P341" s="214"/>
      <c r="Q341" s="146"/>
      <c r="R341" s="45"/>
      <c r="S341" s="56"/>
      <c r="T341" s="64"/>
    </row>
    <row r="342" spans="1:20" x14ac:dyDescent="0.25">
      <c r="A342" s="3"/>
      <c r="B342" s="329" t="s">
        <v>129</v>
      </c>
      <c r="C342" s="323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210">
        <f t="shared" si="6"/>
        <v>0</v>
      </c>
      <c r="P342" s="214"/>
      <c r="Q342" s="146"/>
      <c r="R342" s="45"/>
      <c r="S342" s="56"/>
      <c r="T342" s="64"/>
    </row>
    <row r="343" spans="1:20" x14ac:dyDescent="0.25">
      <c r="A343" s="3"/>
      <c r="B343" s="329" t="s">
        <v>129</v>
      </c>
      <c r="C343" s="323"/>
      <c r="D343" s="145"/>
      <c r="E343" s="145"/>
      <c r="F343" s="145"/>
      <c r="G343" s="145"/>
      <c r="H343" s="145"/>
      <c r="I343" s="145"/>
      <c r="J343" s="145"/>
      <c r="K343" s="145"/>
      <c r="L343" s="145"/>
      <c r="M343" s="145"/>
      <c r="N343" s="145"/>
      <c r="O343" s="210">
        <f t="shared" si="6"/>
        <v>0</v>
      </c>
      <c r="P343" s="214"/>
      <c r="Q343" s="146"/>
      <c r="R343" s="45"/>
      <c r="S343" s="56"/>
      <c r="T343" s="64"/>
    </row>
    <row r="344" spans="1:20" x14ac:dyDescent="0.25">
      <c r="A344" s="3"/>
      <c r="B344" s="329" t="s">
        <v>129</v>
      </c>
      <c r="C344" s="323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210">
        <f t="shared" si="6"/>
        <v>0</v>
      </c>
      <c r="P344" s="214"/>
      <c r="Q344" s="146"/>
      <c r="R344" s="45"/>
      <c r="S344" s="56"/>
      <c r="T344" s="64"/>
    </row>
    <row r="345" spans="1:20" x14ac:dyDescent="0.25">
      <c r="A345" s="3"/>
      <c r="B345" s="329" t="s">
        <v>129</v>
      </c>
      <c r="C345" s="323"/>
      <c r="D345" s="145"/>
      <c r="E345" s="145"/>
      <c r="F345" s="145"/>
      <c r="G345" s="145"/>
      <c r="H345" s="145"/>
      <c r="I345" s="145"/>
      <c r="J345" s="145"/>
      <c r="K345" s="145"/>
      <c r="L345" s="145"/>
      <c r="M345" s="145"/>
      <c r="N345" s="145"/>
      <c r="O345" s="210">
        <f t="shared" si="6"/>
        <v>0</v>
      </c>
      <c r="P345" s="214"/>
      <c r="Q345" s="146"/>
      <c r="R345" s="45"/>
      <c r="S345" s="56"/>
      <c r="T345" s="64"/>
    </row>
    <row r="346" spans="1:20" x14ac:dyDescent="0.25">
      <c r="A346" s="3"/>
      <c r="B346" s="329" t="s">
        <v>129</v>
      </c>
      <c r="C346" s="323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210">
        <f t="shared" si="6"/>
        <v>0</v>
      </c>
      <c r="P346" s="214"/>
      <c r="Q346" s="146"/>
      <c r="R346" s="45"/>
      <c r="S346" s="56"/>
      <c r="T346" s="64"/>
    </row>
    <row r="347" spans="1:20" x14ac:dyDescent="0.25">
      <c r="A347" s="3"/>
      <c r="B347" s="329" t="s">
        <v>129</v>
      </c>
      <c r="C347" s="327" t="s">
        <v>37</v>
      </c>
      <c r="D347" s="145"/>
      <c r="E347" s="145"/>
      <c r="F347" s="145"/>
      <c r="G347" s="145"/>
      <c r="H347" s="145"/>
      <c r="I347" s="145"/>
      <c r="J347" s="145"/>
      <c r="K347" s="145"/>
      <c r="L347" s="145"/>
      <c r="M347" s="145"/>
      <c r="N347" s="145"/>
      <c r="O347" s="210">
        <f t="shared" si="6"/>
        <v>0</v>
      </c>
      <c r="P347" s="214"/>
      <c r="Q347" s="146"/>
      <c r="R347" s="45"/>
      <c r="S347" s="56"/>
      <c r="T347" s="64"/>
    </row>
    <row r="348" spans="1:20" x14ac:dyDescent="0.25">
      <c r="A348" s="3"/>
      <c r="B348" s="329" t="s">
        <v>129</v>
      </c>
      <c r="C348" s="328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  <c r="O348" s="210">
        <f t="shared" si="6"/>
        <v>0</v>
      </c>
      <c r="P348" s="214"/>
      <c r="Q348" s="146"/>
      <c r="R348" s="45"/>
      <c r="S348" s="56"/>
      <c r="T348" s="64"/>
    </row>
    <row r="349" spans="1:20" x14ac:dyDescent="0.25">
      <c r="A349" s="3"/>
      <c r="B349" s="437" t="s">
        <v>130</v>
      </c>
      <c r="C349" s="438"/>
      <c r="D349" s="438"/>
      <c r="E349" s="438"/>
      <c r="F349" s="438"/>
      <c r="G349" s="438"/>
      <c r="H349" s="438"/>
      <c r="I349" s="438"/>
      <c r="J349" s="438"/>
      <c r="K349" s="438"/>
      <c r="L349" s="438"/>
      <c r="M349" s="438"/>
      <c r="N349" s="438"/>
      <c r="O349" s="438"/>
      <c r="P349" s="150">
        <f>SUM(O351:O369)</f>
        <v>0</v>
      </c>
      <c r="Q349" s="143">
        <f>SUM(Q351:Q369)</f>
        <v>0</v>
      </c>
      <c r="R349" s="45"/>
      <c r="S349" s="56"/>
      <c r="T349" s="64"/>
    </row>
    <row r="350" spans="1:20" x14ac:dyDescent="0.25">
      <c r="A350" s="3"/>
      <c r="B350" s="326" t="s">
        <v>0</v>
      </c>
      <c r="C350" s="208" t="s">
        <v>1</v>
      </c>
      <c r="D350" s="208" t="s">
        <v>2</v>
      </c>
      <c r="E350" s="208" t="s">
        <v>28</v>
      </c>
      <c r="F350" s="208" t="s">
        <v>3</v>
      </c>
      <c r="G350" s="208" t="s">
        <v>4</v>
      </c>
      <c r="H350" s="208" t="s">
        <v>5</v>
      </c>
      <c r="I350" s="208" t="s">
        <v>6</v>
      </c>
      <c r="J350" s="208" t="s">
        <v>7</v>
      </c>
      <c r="K350" s="208" t="s">
        <v>8</v>
      </c>
      <c r="L350" s="208" t="s">
        <v>9</v>
      </c>
      <c r="M350" s="208" t="s">
        <v>10</v>
      </c>
      <c r="N350" s="208" t="s">
        <v>11</v>
      </c>
      <c r="O350" s="208" t="s">
        <v>12</v>
      </c>
      <c r="P350" s="209" t="s">
        <v>22</v>
      </c>
      <c r="Q350" s="144" t="s">
        <v>37</v>
      </c>
      <c r="R350" s="45"/>
      <c r="S350" s="56"/>
      <c r="T350" s="64"/>
    </row>
    <row r="351" spans="1:20" x14ac:dyDescent="0.25">
      <c r="A351" s="3"/>
      <c r="B351" s="329" t="s">
        <v>130</v>
      </c>
      <c r="C351" s="323"/>
      <c r="D351" s="145"/>
      <c r="E351" s="145"/>
      <c r="F351" s="145"/>
      <c r="G351" s="145"/>
      <c r="H351" s="145"/>
      <c r="I351" s="145"/>
      <c r="J351" s="145"/>
      <c r="K351" s="145"/>
      <c r="L351" s="145"/>
      <c r="M351" s="145"/>
      <c r="N351" s="145"/>
      <c r="O351" s="210">
        <f t="shared" ref="O351:O414" si="7">SUM(F351:N351)</f>
        <v>0</v>
      </c>
      <c r="P351" s="214"/>
      <c r="Q351" s="146"/>
      <c r="R351" s="45"/>
      <c r="S351" s="56"/>
      <c r="T351" s="64"/>
    </row>
    <row r="352" spans="1:20" x14ac:dyDescent="0.25">
      <c r="A352" s="3"/>
      <c r="B352" s="329" t="s">
        <v>130</v>
      </c>
      <c r="C352" s="323"/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  <c r="O352" s="210">
        <f t="shared" si="7"/>
        <v>0</v>
      </c>
      <c r="P352" s="214"/>
      <c r="Q352" s="146"/>
      <c r="R352" s="45"/>
      <c r="S352" s="56"/>
      <c r="T352" s="64"/>
    </row>
    <row r="353" spans="1:20" x14ac:dyDescent="0.25">
      <c r="A353" s="3"/>
      <c r="B353" s="329" t="s">
        <v>130</v>
      </c>
      <c r="C353" s="323"/>
      <c r="D353" s="145"/>
      <c r="E353" s="145"/>
      <c r="F353" s="145"/>
      <c r="G353" s="145"/>
      <c r="H353" s="145"/>
      <c r="I353" s="145"/>
      <c r="J353" s="145"/>
      <c r="K353" s="145"/>
      <c r="L353" s="145"/>
      <c r="M353" s="145"/>
      <c r="N353" s="145"/>
      <c r="O353" s="210">
        <f t="shared" si="7"/>
        <v>0</v>
      </c>
      <c r="P353" s="214"/>
      <c r="Q353" s="146"/>
      <c r="R353" s="45"/>
      <c r="S353" s="56"/>
      <c r="T353" s="64"/>
    </row>
    <row r="354" spans="1:20" x14ac:dyDescent="0.25">
      <c r="A354" s="3"/>
      <c r="B354" s="329" t="s">
        <v>130</v>
      </c>
      <c r="C354" s="323"/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  <c r="N354" s="145"/>
      <c r="O354" s="210">
        <f t="shared" si="7"/>
        <v>0</v>
      </c>
      <c r="P354" s="214"/>
      <c r="Q354" s="146"/>
      <c r="R354" s="45"/>
      <c r="S354" s="56"/>
      <c r="T354" s="64"/>
    </row>
    <row r="355" spans="1:20" x14ac:dyDescent="0.25">
      <c r="A355" s="3"/>
      <c r="B355" s="329" t="s">
        <v>130</v>
      </c>
      <c r="C355" s="323"/>
      <c r="D355" s="145"/>
      <c r="E355" s="145"/>
      <c r="F355" s="145"/>
      <c r="G355" s="145"/>
      <c r="H355" s="145"/>
      <c r="I355" s="145"/>
      <c r="J355" s="145"/>
      <c r="K355" s="145"/>
      <c r="L355" s="145"/>
      <c r="M355" s="145"/>
      <c r="N355" s="145"/>
      <c r="O355" s="210">
        <f t="shared" si="7"/>
        <v>0</v>
      </c>
      <c r="P355" s="214"/>
      <c r="Q355" s="146"/>
      <c r="R355" s="45"/>
      <c r="S355" s="56"/>
      <c r="T355" s="64"/>
    </row>
    <row r="356" spans="1:20" x14ac:dyDescent="0.25">
      <c r="A356" s="3"/>
      <c r="B356" s="329" t="s">
        <v>130</v>
      </c>
      <c r="C356" s="323"/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  <c r="O356" s="210">
        <f t="shared" si="7"/>
        <v>0</v>
      </c>
      <c r="P356" s="214"/>
      <c r="Q356" s="146"/>
      <c r="R356" s="45"/>
      <c r="S356" s="56"/>
      <c r="T356" s="64"/>
    </row>
    <row r="357" spans="1:20" x14ac:dyDescent="0.25">
      <c r="A357" s="3"/>
      <c r="B357" s="329" t="s">
        <v>130</v>
      </c>
      <c r="C357" s="323"/>
      <c r="D357" s="145"/>
      <c r="E357" s="145"/>
      <c r="F357" s="145"/>
      <c r="G357" s="145"/>
      <c r="H357" s="145"/>
      <c r="I357" s="145"/>
      <c r="J357" s="145"/>
      <c r="K357" s="145"/>
      <c r="L357" s="145"/>
      <c r="M357" s="145"/>
      <c r="N357" s="145"/>
      <c r="O357" s="210">
        <f t="shared" si="7"/>
        <v>0</v>
      </c>
      <c r="P357" s="214"/>
      <c r="Q357" s="146"/>
      <c r="R357" s="45"/>
      <c r="S357" s="56"/>
      <c r="T357" s="64"/>
    </row>
    <row r="358" spans="1:20" x14ac:dyDescent="0.25">
      <c r="A358" s="3"/>
      <c r="B358" s="329" t="s">
        <v>130</v>
      </c>
      <c r="C358" s="323"/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  <c r="O358" s="210">
        <f t="shared" si="7"/>
        <v>0</v>
      </c>
      <c r="P358" s="214"/>
      <c r="Q358" s="146"/>
      <c r="R358" s="45"/>
      <c r="S358" s="56"/>
      <c r="T358" s="64"/>
    </row>
    <row r="359" spans="1:20" x14ac:dyDescent="0.25">
      <c r="A359" s="3"/>
      <c r="B359" s="329" t="s">
        <v>130</v>
      </c>
      <c r="C359" s="323"/>
      <c r="D359" s="145"/>
      <c r="E359" s="145"/>
      <c r="F359" s="145"/>
      <c r="G359" s="145"/>
      <c r="H359" s="145"/>
      <c r="I359" s="145"/>
      <c r="J359" s="145"/>
      <c r="K359" s="145"/>
      <c r="L359" s="145"/>
      <c r="M359" s="145"/>
      <c r="N359" s="145"/>
      <c r="O359" s="210">
        <f t="shared" si="7"/>
        <v>0</v>
      </c>
      <c r="P359" s="214"/>
      <c r="Q359" s="146"/>
      <c r="R359" s="45"/>
      <c r="S359" s="56"/>
      <c r="T359" s="64"/>
    </row>
    <row r="360" spans="1:20" x14ac:dyDescent="0.25">
      <c r="A360" s="3"/>
      <c r="B360" s="329" t="s">
        <v>130</v>
      </c>
      <c r="C360" s="323"/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  <c r="N360" s="145"/>
      <c r="O360" s="210">
        <f t="shared" si="7"/>
        <v>0</v>
      </c>
      <c r="P360" s="214"/>
      <c r="Q360" s="146"/>
      <c r="R360" s="45"/>
      <c r="S360" s="56"/>
      <c r="T360" s="64"/>
    </row>
    <row r="361" spans="1:20" x14ac:dyDescent="0.25">
      <c r="A361" s="3"/>
      <c r="B361" s="329" t="s">
        <v>130</v>
      </c>
      <c r="C361" s="323"/>
      <c r="D361" s="145"/>
      <c r="E361" s="145"/>
      <c r="F361" s="145"/>
      <c r="G361" s="145"/>
      <c r="H361" s="145"/>
      <c r="I361" s="145"/>
      <c r="J361" s="145"/>
      <c r="K361" s="145"/>
      <c r="L361" s="145"/>
      <c r="M361" s="145"/>
      <c r="N361" s="145"/>
      <c r="O361" s="210">
        <f t="shared" si="7"/>
        <v>0</v>
      </c>
      <c r="P361" s="214"/>
      <c r="Q361" s="146"/>
      <c r="R361" s="45"/>
      <c r="S361" s="56"/>
      <c r="T361" s="64"/>
    </row>
    <row r="362" spans="1:20" x14ac:dyDescent="0.25">
      <c r="A362" s="3"/>
      <c r="B362" s="329" t="s">
        <v>130</v>
      </c>
      <c r="C362" s="323"/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  <c r="O362" s="210">
        <f t="shared" si="7"/>
        <v>0</v>
      </c>
      <c r="P362" s="214"/>
      <c r="Q362" s="146"/>
      <c r="R362" s="45"/>
      <c r="S362" s="56"/>
      <c r="T362" s="64"/>
    </row>
    <row r="363" spans="1:20" x14ac:dyDescent="0.25">
      <c r="A363" s="3"/>
      <c r="B363" s="329" t="s">
        <v>130</v>
      </c>
      <c r="C363" s="323"/>
      <c r="D363" s="145"/>
      <c r="E363" s="145"/>
      <c r="F363" s="145"/>
      <c r="G363" s="145"/>
      <c r="H363" s="145"/>
      <c r="I363" s="145"/>
      <c r="J363" s="145"/>
      <c r="K363" s="145"/>
      <c r="L363" s="145"/>
      <c r="M363" s="145"/>
      <c r="N363" s="145"/>
      <c r="O363" s="210">
        <f t="shared" si="7"/>
        <v>0</v>
      </c>
      <c r="P363" s="214"/>
      <c r="Q363" s="146"/>
      <c r="R363" s="45"/>
      <c r="S363" s="56"/>
      <c r="T363" s="64"/>
    </row>
    <row r="364" spans="1:20" x14ac:dyDescent="0.25">
      <c r="A364" s="3"/>
      <c r="B364" s="329" t="s">
        <v>130</v>
      </c>
      <c r="C364" s="323"/>
      <c r="D364" s="145"/>
      <c r="E364" s="145"/>
      <c r="F364" s="145"/>
      <c r="G364" s="145"/>
      <c r="H364" s="145"/>
      <c r="I364" s="145"/>
      <c r="J364" s="145"/>
      <c r="K364" s="145"/>
      <c r="L364" s="145"/>
      <c r="M364" s="145"/>
      <c r="N364" s="145"/>
      <c r="O364" s="210">
        <f t="shared" si="7"/>
        <v>0</v>
      </c>
      <c r="P364" s="214"/>
      <c r="Q364" s="146"/>
      <c r="R364" s="45"/>
      <c r="S364" s="56"/>
      <c r="T364" s="64"/>
    </row>
    <row r="365" spans="1:20" x14ac:dyDescent="0.25">
      <c r="A365" s="3"/>
      <c r="B365" s="329" t="s">
        <v>130</v>
      </c>
      <c r="C365" s="323"/>
      <c r="D365" s="145"/>
      <c r="E365" s="145"/>
      <c r="F365" s="145"/>
      <c r="G365" s="145"/>
      <c r="H365" s="145"/>
      <c r="I365" s="145"/>
      <c r="J365" s="145"/>
      <c r="K365" s="145"/>
      <c r="L365" s="145"/>
      <c r="M365" s="145"/>
      <c r="N365" s="145"/>
      <c r="O365" s="210">
        <f t="shared" si="7"/>
        <v>0</v>
      </c>
      <c r="P365" s="214"/>
      <c r="Q365" s="146"/>
      <c r="R365" s="45"/>
      <c r="S365" s="56"/>
      <c r="T365" s="64"/>
    </row>
    <row r="366" spans="1:20" x14ac:dyDescent="0.25">
      <c r="A366" s="3"/>
      <c r="B366" s="329" t="s">
        <v>130</v>
      </c>
      <c r="C366" s="323"/>
      <c r="D366" s="145"/>
      <c r="E366" s="145"/>
      <c r="F366" s="145"/>
      <c r="G366" s="145"/>
      <c r="H366" s="145"/>
      <c r="I366" s="145"/>
      <c r="J366" s="145"/>
      <c r="K366" s="145"/>
      <c r="L366" s="145"/>
      <c r="M366" s="145"/>
      <c r="N366" s="145"/>
      <c r="O366" s="210">
        <f t="shared" si="7"/>
        <v>0</v>
      </c>
      <c r="P366" s="214"/>
      <c r="Q366" s="146"/>
      <c r="R366" s="45"/>
      <c r="S366" s="56"/>
      <c r="T366" s="64"/>
    </row>
    <row r="367" spans="1:20" x14ac:dyDescent="0.25">
      <c r="A367" s="3"/>
      <c r="B367" s="329" t="s">
        <v>130</v>
      </c>
      <c r="C367" s="323"/>
      <c r="D367" s="145"/>
      <c r="E367" s="145"/>
      <c r="F367" s="145"/>
      <c r="G367" s="145"/>
      <c r="H367" s="145"/>
      <c r="I367" s="145"/>
      <c r="J367" s="145"/>
      <c r="K367" s="145"/>
      <c r="L367" s="145"/>
      <c r="M367" s="145"/>
      <c r="N367" s="145"/>
      <c r="O367" s="210">
        <f t="shared" si="7"/>
        <v>0</v>
      </c>
      <c r="P367" s="214"/>
      <c r="Q367" s="146"/>
      <c r="R367" s="45"/>
      <c r="S367" s="56"/>
      <c r="T367" s="64"/>
    </row>
    <row r="368" spans="1:20" x14ac:dyDescent="0.25">
      <c r="A368" s="3"/>
      <c r="B368" s="329" t="s">
        <v>130</v>
      </c>
      <c r="C368" s="327" t="s">
        <v>37</v>
      </c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  <c r="N368" s="145"/>
      <c r="O368" s="210">
        <f t="shared" si="7"/>
        <v>0</v>
      </c>
      <c r="P368" s="214"/>
      <c r="Q368" s="146"/>
      <c r="R368" s="45"/>
      <c r="S368" s="56"/>
      <c r="T368" s="64"/>
    </row>
    <row r="369" spans="1:20" x14ac:dyDescent="0.25">
      <c r="A369" s="3"/>
      <c r="B369" s="329" t="s">
        <v>43</v>
      </c>
      <c r="C369" s="328"/>
      <c r="D369" s="145"/>
      <c r="E369" s="145"/>
      <c r="F369" s="145"/>
      <c r="G369" s="145"/>
      <c r="H369" s="145"/>
      <c r="I369" s="145"/>
      <c r="J369" s="145"/>
      <c r="K369" s="145"/>
      <c r="L369" s="145"/>
      <c r="M369" s="145"/>
      <c r="N369" s="145"/>
      <c r="O369" s="210">
        <f t="shared" si="7"/>
        <v>0</v>
      </c>
      <c r="P369" s="214"/>
      <c r="Q369" s="146"/>
      <c r="R369" s="45"/>
      <c r="S369" s="56"/>
      <c r="T369" s="64"/>
    </row>
    <row r="370" spans="1:20" x14ac:dyDescent="0.25">
      <c r="A370" s="3"/>
      <c r="B370" s="437" t="s">
        <v>131</v>
      </c>
      <c r="C370" s="438"/>
      <c r="D370" s="438"/>
      <c r="E370" s="438"/>
      <c r="F370" s="438"/>
      <c r="G370" s="438"/>
      <c r="H370" s="438"/>
      <c r="I370" s="438"/>
      <c r="J370" s="438"/>
      <c r="K370" s="438"/>
      <c r="L370" s="438"/>
      <c r="M370" s="438"/>
      <c r="N370" s="438"/>
      <c r="O370" s="438"/>
      <c r="P370" s="150">
        <f>SUM(O372:O390)</f>
        <v>0</v>
      </c>
      <c r="Q370" s="143">
        <f>SUM(Q372:Q390)</f>
        <v>0</v>
      </c>
      <c r="R370" s="45"/>
      <c r="S370" s="56"/>
      <c r="T370" s="64"/>
    </row>
    <row r="371" spans="1:20" x14ac:dyDescent="0.25">
      <c r="A371" s="3"/>
      <c r="B371" s="326" t="s">
        <v>0</v>
      </c>
      <c r="C371" s="208" t="s">
        <v>1</v>
      </c>
      <c r="D371" s="208" t="s">
        <v>2</v>
      </c>
      <c r="E371" s="208" t="s">
        <v>28</v>
      </c>
      <c r="F371" s="208" t="s">
        <v>3</v>
      </c>
      <c r="G371" s="208" t="s">
        <v>4</v>
      </c>
      <c r="H371" s="208" t="s">
        <v>5</v>
      </c>
      <c r="I371" s="208" t="s">
        <v>6</v>
      </c>
      <c r="J371" s="208" t="s">
        <v>7</v>
      </c>
      <c r="K371" s="208" t="s">
        <v>8</v>
      </c>
      <c r="L371" s="208" t="s">
        <v>9</v>
      </c>
      <c r="M371" s="208" t="s">
        <v>10</v>
      </c>
      <c r="N371" s="208" t="s">
        <v>11</v>
      </c>
      <c r="O371" s="208" t="s">
        <v>12</v>
      </c>
      <c r="P371" s="209" t="s">
        <v>22</v>
      </c>
      <c r="Q371" s="144" t="s">
        <v>37</v>
      </c>
      <c r="R371" s="45"/>
      <c r="S371" s="56"/>
      <c r="T371" s="64"/>
    </row>
    <row r="372" spans="1:20" x14ac:dyDescent="0.25">
      <c r="A372" s="3"/>
      <c r="B372" s="329" t="s">
        <v>131</v>
      </c>
      <c r="C372" s="323"/>
      <c r="D372" s="145"/>
      <c r="E372" s="145"/>
      <c r="F372" s="145"/>
      <c r="G372" s="145"/>
      <c r="H372" s="145"/>
      <c r="I372" s="145"/>
      <c r="J372" s="145"/>
      <c r="K372" s="145"/>
      <c r="L372" s="145"/>
      <c r="M372" s="145"/>
      <c r="N372" s="145"/>
      <c r="O372" s="210">
        <f t="shared" si="7"/>
        <v>0</v>
      </c>
      <c r="P372" s="214"/>
      <c r="Q372" s="146"/>
      <c r="R372" s="45"/>
      <c r="S372" s="56"/>
      <c r="T372" s="64"/>
    </row>
    <row r="373" spans="1:20" x14ac:dyDescent="0.25">
      <c r="A373" s="3"/>
      <c r="B373" s="329" t="s">
        <v>131</v>
      </c>
      <c r="C373" s="323"/>
      <c r="D373" s="145"/>
      <c r="E373" s="145"/>
      <c r="F373" s="145"/>
      <c r="G373" s="145"/>
      <c r="H373" s="145"/>
      <c r="I373" s="145"/>
      <c r="J373" s="145"/>
      <c r="K373" s="145"/>
      <c r="L373" s="145"/>
      <c r="M373" s="145"/>
      <c r="N373" s="145"/>
      <c r="O373" s="210">
        <f t="shared" si="7"/>
        <v>0</v>
      </c>
      <c r="P373" s="214"/>
      <c r="Q373" s="146"/>
      <c r="R373" s="45"/>
      <c r="S373" s="56"/>
      <c r="T373" s="64"/>
    </row>
    <row r="374" spans="1:20" x14ac:dyDescent="0.25">
      <c r="A374" s="3"/>
      <c r="B374" s="329" t="s">
        <v>131</v>
      </c>
      <c r="C374" s="323"/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  <c r="N374" s="145"/>
      <c r="O374" s="210">
        <f t="shared" si="7"/>
        <v>0</v>
      </c>
      <c r="P374" s="214"/>
      <c r="Q374" s="146"/>
      <c r="R374" s="45"/>
      <c r="S374" s="56"/>
      <c r="T374" s="64"/>
    </row>
    <row r="375" spans="1:20" x14ac:dyDescent="0.25">
      <c r="A375" s="3"/>
      <c r="B375" s="329" t="s">
        <v>131</v>
      </c>
      <c r="C375" s="323"/>
      <c r="D375" s="145"/>
      <c r="E375" s="145"/>
      <c r="F375" s="145"/>
      <c r="G375" s="145"/>
      <c r="H375" s="145"/>
      <c r="I375" s="145"/>
      <c r="J375" s="145"/>
      <c r="K375" s="145"/>
      <c r="L375" s="145"/>
      <c r="M375" s="145"/>
      <c r="N375" s="145"/>
      <c r="O375" s="210">
        <f t="shared" si="7"/>
        <v>0</v>
      </c>
      <c r="P375" s="214"/>
      <c r="Q375" s="146"/>
      <c r="R375" s="45"/>
      <c r="S375" s="56"/>
      <c r="T375" s="64"/>
    </row>
    <row r="376" spans="1:20" x14ac:dyDescent="0.25">
      <c r="A376" s="3"/>
      <c r="B376" s="329" t="s">
        <v>131</v>
      </c>
      <c r="C376" s="323"/>
      <c r="D376" s="145"/>
      <c r="E376" s="145"/>
      <c r="F376" s="145"/>
      <c r="G376" s="145"/>
      <c r="H376" s="145"/>
      <c r="I376" s="145"/>
      <c r="J376" s="145"/>
      <c r="K376" s="145"/>
      <c r="L376" s="145"/>
      <c r="M376" s="145"/>
      <c r="N376" s="145"/>
      <c r="O376" s="210">
        <f t="shared" si="7"/>
        <v>0</v>
      </c>
      <c r="P376" s="214"/>
      <c r="Q376" s="146"/>
      <c r="R376" s="45"/>
      <c r="S376" s="56"/>
      <c r="T376" s="64"/>
    </row>
    <row r="377" spans="1:20" x14ac:dyDescent="0.25">
      <c r="A377" s="3"/>
      <c r="B377" s="329" t="s">
        <v>131</v>
      </c>
      <c r="C377" s="323"/>
      <c r="D377" s="145"/>
      <c r="E377" s="145"/>
      <c r="F377" s="145"/>
      <c r="G377" s="145"/>
      <c r="H377" s="145"/>
      <c r="I377" s="145"/>
      <c r="J377" s="145"/>
      <c r="K377" s="145"/>
      <c r="L377" s="145"/>
      <c r="M377" s="145"/>
      <c r="N377" s="145"/>
      <c r="O377" s="210">
        <f t="shared" si="7"/>
        <v>0</v>
      </c>
      <c r="P377" s="214"/>
      <c r="Q377" s="146"/>
      <c r="R377" s="45"/>
      <c r="S377" s="56"/>
      <c r="T377" s="64"/>
    </row>
    <row r="378" spans="1:20" x14ac:dyDescent="0.25">
      <c r="A378" s="3"/>
      <c r="B378" s="329" t="s">
        <v>131</v>
      </c>
      <c r="C378" s="323"/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  <c r="N378" s="145"/>
      <c r="O378" s="210">
        <f t="shared" si="7"/>
        <v>0</v>
      </c>
      <c r="P378" s="214"/>
      <c r="Q378" s="146"/>
      <c r="R378" s="45"/>
      <c r="S378" s="56"/>
      <c r="T378" s="64"/>
    </row>
    <row r="379" spans="1:20" x14ac:dyDescent="0.25">
      <c r="A379" s="3"/>
      <c r="B379" s="329" t="s">
        <v>131</v>
      </c>
      <c r="C379" s="323"/>
      <c r="D379" s="145"/>
      <c r="E379" s="145"/>
      <c r="F379" s="145"/>
      <c r="G379" s="145"/>
      <c r="H379" s="145"/>
      <c r="I379" s="145"/>
      <c r="J379" s="145"/>
      <c r="K379" s="145"/>
      <c r="L379" s="145"/>
      <c r="M379" s="145"/>
      <c r="N379" s="145"/>
      <c r="O379" s="210">
        <f t="shared" si="7"/>
        <v>0</v>
      </c>
      <c r="P379" s="214"/>
      <c r="Q379" s="146"/>
      <c r="R379" s="45"/>
      <c r="S379" s="56"/>
      <c r="T379" s="64"/>
    </row>
    <row r="380" spans="1:20" x14ac:dyDescent="0.25">
      <c r="A380" s="3"/>
      <c r="B380" s="329" t="s">
        <v>131</v>
      </c>
      <c r="C380" s="323"/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  <c r="O380" s="210">
        <f t="shared" si="7"/>
        <v>0</v>
      </c>
      <c r="P380" s="214"/>
      <c r="Q380" s="146"/>
      <c r="R380" s="45"/>
      <c r="S380" s="56"/>
      <c r="T380" s="64"/>
    </row>
    <row r="381" spans="1:20" x14ac:dyDescent="0.25">
      <c r="A381" s="3"/>
      <c r="B381" s="329" t="s">
        <v>131</v>
      </c>
      <c r="C381" s="323"/>
      <c r="D381" s="145"/>
      <c r="E381" s="145"/>
      <c r="F381" s="145"/>
      <c r="G381" s="145"/>
      <c r="H381" s="145"/>
      <c r="I381" s="145"/>
      <c r="J381" s="145"/>
      <c r="K381" s="145"/>
      <c r="L381" s="145"/>
      <c r="M381" s="145"/>
      <c r="N381" s="145"/>
      <c r="O381" s="210">
        <f t="shared" si="7"/>
        <v>0</v>
      </c>
      <c r="P381" s="214"/>
      <c r="Q381" s="146"/>
      <c r="R381" s="45"/>
      <c r="S381" s="56"/>
      <c r="T381" s="64"/>
    </row>
    <row r="382" spans="1:20" x14ac:dyDescent="0.25">
      <c r="A382" s="3"/>
      <c r="B382" s="329" t="s">
        <v>131</v>
      </c>
      <c r="C382" s="323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  <c r="O382" s="210">
        <f t="shared" si="7"/>
        <v>0</v>
      </c>
      <c r="P382" s="214"/>
      <c r="Q382" s="146"/>
      <c r="R382" s="45"/>
      <c r="S382" s="56"/>
      <c r="T382" s="64"/>
    </row>
    <row r="383" spans="1:20" x14ac:dyDescent="0.25">
      <c r="A383" s="3"/>
      <c r="B383" s="329" t="s">
        <v>131</v>
      </c>
      <c r="C383" s="323"/>
      <c r="D383" s="145"/>
      <c r="E383" s="145"/>
      <c r="F383" s="145"/>
      <c r="G383" s="145"/>
      <c r="H383" s="145"/>
      <c r="I383" s="145"/>
      <c r="J383" s="145"/>
      <c r="K383" s="145"/>
      <c r="L383" s="145"/>
      <c r="M383" s="145"/>
      <c r="N383" s="145"/>
      <c r="O383" s="210">
        <f t="shared" si="7"/>
        <v>0</v>
      </c>
      <c r="P383" s="214"/>
      <c r="Q383" s="146"/>
      <c r="R383" s="45"/>
      <c r="S383" s="56"/>
      <c r="T383" s="64"/>
    </row>
    <row r="384" spans="1:20" x14ac:dyDescent="0.25">
      <c r="A384" s="3"/>
      <c r="B384" s="329" t="s">
        <v>131</v>
      </c>
      <c r="C384" s="323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210">
        <f t="shared" si="7"/>
        <v>0</v>
      </c>
      <c r="P384" s="214"/>
      <c r="Q384" s="146"/>
      <c r="R384" s="45"/>
      <c r="S384" s="56"/>
      <c r="T384" s="64"/>
    </row>
    <row r="385" spans="1:20" x14ac:dyDescent="0.25">
      <c r="A385" s="3"/>
      <c r="B385" s="329" t="s">
        <v>131</v>
      </c>
      <c r="C385" s="323"/>
      <c r="D385" s="145"/>
      <c r="E385" s="145"/>
      <c r="F385" s="145"/>
      <c r="G385" s="145"/>
      <c r="H385" s="145"/>
      <c r="I385" s="145"/>
      <c r="J385" s="145"/>
      <c r="K385" s="145"/>
      <c r="L385" s="145"/>
      <c r="M385" s="145"/>
      <c r="N385" s="145"/>
      <c r="O385" s="210">
        <f t="shared" si="7"/>
        <v>0</v>
      </c>
      <c r="P385" s="214"/>
      <c r="Q385" s="146"/>
      <c r="R385" s="45"/>
      <c r="S385" s="56"/>
      <c r="T385" s="64"/>
    </row>
    <row r="386" spans="1:20" x14ac:dyDescent="0.25">
      <c r="A386" s="3"/>
      <c r="B386" s="329" t="s">
        <v>131</v>
      </c>
      <c r="C386" s="323"/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  <c r="N386" s="145"/>
      <c r="O386" s="210">
        <f t="shared" si="7"/>
        <v>0</v>
      </c>
      <c r="P386" s="214"/>
      <c r="Q386" s="146"/>
      <c r="R386" s="45"/>
      <c r="S386" s="56"/>
      <c r="T386" s="64"/>
    </row>
    <row r="387" spans="1:20" x14ac:dyDescent="0.25">
      <c r="A387" s="3"/>
      <c r="B387" s="329" t="s">
        <v>131</v>
      </c>
      <c r="C387" s="323"/>
      <c r="D387" s="145"/>
      <c r="E387" s="145"/>
      <c r="F387" s="145"/>
      <c r="G387" s="145"/>
      <c r="H387" s="145"/>
      <c r="I387" s="145"/>
      <c r="J387" s="145"/>
      <c r="K387" s="145"/>
      <c r="L387" s="145"/>
      <c r="M387" s="145"/>
      <c r="N387" s="145"/>
      <c r="O387" s="210">
        <f t="shared" si="7"/>
        <v>0</v>
      </c>
      <c r="P387" s="214"/>
      <c r="Q387" s="146"/>
      <c r="R387" s="45"/>
      <c r="S387" s="56"/>
      <c r="T387" s="64"/>
    </row>
    <row r="388" spans="1:20" x14ac:dyDescent="0.25">
      <c r="A388" s="3"/>
      <c r="B388" s="329" t="s">
        <v>131</v>
      </c>
      <c r="C388" s="323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210">
        <f t="shared" si="7"/>
        <v>0</v>
      </c>
      <c r="P388" s="214"/>
      <c r="Q388" s="146"/>
      <c r="R388" s="45"/>
      <c r="S388" s="56"/>
      <c r="T388" s="64"/>
    </row>
    <row r="389" spans="1:20" x14ac:dyDescent="0.25">
      <c r="A389" s="3"/>
      <c r="B389" s="329" t="s">
        <v>131</v>
      </c>
      <c r="C389" s="327" t="s">
        <v>37</v>
      </c>
      <c r="D389" s="145"/>
      <c r="E389" s="145"/>
      <c r="F389" s="145"/>
      <c r="G389" s="145"/>
      <c r="H389" s="145"/>
      <c r="I389" s="145"/>
      <c r="J389" s="145"/>
      <c r="K389" s="145"/>
      <c r="L389" s="145"/>
      <c r="M389" s="145"/>
      <c r="N389" s="145"/>
      <c r="O389" s="210">
        <f t="shared" si="7"/>
        <v>0</v>
      </c>
      <c r="P389" s="214"/>
      <c r="Q389" s="146"/>
      <c r="R389" s="45"/>
      <c r="S389" s="56"/>
      <c r="T389" s="64"/>
    </row>
    <row r="390" spans="1:20" x14ac:dyDescent="0.25">
      <c r="A390" s="3"/>
      <c r="B390" s="329" t="s">
        <v>131</v>
      </c>
      <c r="C390" s="328"/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  <c r="N390" s="145"/>
      <c r="O390" s="210">
        <f t="shared" si="7"/>
        <v>0</v>
      </c>
      <c r="P390" s="214"/>
      <c r="Q390" s="146"/>
      <c r="R390" s="45"/>
      <c r="S390" s="56"/>
      <c r="T390" s="64"/>
    </row>
    <row r="391" spans="1:20" x14ac:dyDescent="0.25">
      <c r="A391" s="3"/>
      <c r="B391" s="437" t="s">
        <v>132</v>
      </c>
      <c r="C391" s="438"/>
      <c r="D391" s="438"/>
      <c r="E391" s="438"/>
      <c r="F391" s="438"/>
      <c r="G391" s="438"/>
      <c r="H391" s="438"/>
      <c r="I391" s="438"/>
      <c r="J391" s="438"/>
      <c r="K391" s="438"/>
      <c r="L391" s="438"/>
      <c r="M391" s="438"/>
      <c r="N391" s="438"/>
      <c r="O391" s="438"/>
      <c r="P391" s="150">
        <f>SUM(O393:O406)</f>
        <v>0</v>
      </c>
      <c r="Q391" s="143">
        <f>SUM(Q393:Q406)</f>
        <v>0</v>
      </c>
      <c r="R391" s="45"/>
      <c r="S391" s="56"/>
      <c r="T391" s="64"/>
    </row>
    <row r="392" spans="1:20" x14ac:dyDescent="0.25">
      <c r="A392" s="3"/>
      <c r="B392" s="326" t="s">
        <v>0</v>
      </c>
      <c r="C392" s="208" t="s">
        <v>1</v>
      </c>
      <c r="D392" s="208" t="s">
        <v>2</v>
      </c>
      <c r="E392" s="208" t="s">
        <v>28</v>
      </c>
      <c r="F392" s="208" t="s">
        <v>3</v>
      </c>
      <c r="G392" s="208" t="s">
        <v>4</v>
      </c>
      <c r="H392" s="208" t="s">
        <v>5</v>
      </c>
      <c r="I392" s="208" t="s">
        <v>6</v>
      </c>
      <c r="J392" s="208" t="s">
        <v>7</v>
      </c>
      <c r="K392" s="208" t="s">
        <v>8</v>
      </c>
      <c r="L392" s="208" t="s">
        <v>9</v>
      </c>
      <c r="M392" s="208" t="s">
        <v>10</v>
      </c>
      <c r="N392" s="208" t="s">
        <v>11</v>
      </c>
      <c r="O392" s="208" t="s">
        <v>12</v>
      </c>
      <c r="P392" s="209" t="s">
        <v>22</v>
      </c>
      <c r="Q392" s="144" t="s">
        <v>37</v>
      </c>
      <c r="R392" s="45"/>
      <c r="S392" s="56"/>
      <c r="T392" s="64"/>
    </row>
    <row r="393" spans="1:20" x14ac:dyDescent="0.25">
      <c r="A393" s="3"/>
      <c r="B393" s="329" t="s">
        <v>132</v>
      </c>
      <c r="C393" s="323"/>
      <c r="D393" s="145"/>
      <c r="E393" s="145"/>
      <c r="F393" s="145"/>
      <c r="G393" s="145"/>
      <c r="H393" s="145"/>
      <c r="I393" s="145"/>
      <c r="J393" s="145"/>
      <c r="K393" s="145"/>
      <c r="L393" s="145"/>
      <c r="M393" s="145"/>
      <c r="N393" s="145"/>
      <c r="O393" s="210">
        <f t="shared" si="7"/>
        <v>0</v>
      </c>
      <c r="P393" s="214"/>
      <c r="Q393" s="146"/>
      <c r="R393" s="45"/>
      <c r="S393" s="56"/>
      <c r="T393" s="64"/>
    </row>
    <row r="394" spans="1:20" x14ac:dyDescent="0.25">
      <c r="A394" s="3"/>
      <c r="B394" s="329" t="s">
        <v>132</v>
      </c>
      <c r="C394" s="323"/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  <c r="N394" s="145"/>
      <c r="O394" s="210">
        <f t="shared" si="7"/>
        <v>0</v>
      </c>
      <c r="P394" s="214"/>
      <c r="Q394" s="146"/>
      <c r="R394" s="45"/>
      <c r="S394" s="56"/>
      <c r="T394" s="64"/>
    </row>
    <row r="395" spans="1:20" x14ac:dyDescent="0.25">
      <c r="A395" s="3"/>
      <c r="B395" s="329" t="s">
        <v>132</v>
      </c>
      <c r="C395" s="323"/>
      <c r="D395" s="145"/>
      <c r="E395" s="145"/>
      <c r="F395" s="145"/>
      <c r="G395" s="145"/>
      <c r="H395" s="145"/>
      <c r="I395" s="145"/>
      <c r="J395" s="145"/>
      <c r="K395" s="145"/>
      <c r="L395" s="145"/>
      <c r="M395" s="145"/>
      <c r="N395" s="145"/>
      <c r="O395" s="210">
        <f t="shared" si="7"/>
        <v>0</v>
      </c>
      <c r="P395" s="214"/>
      <c r="Q395" s="146"/>
      <c r="R395" s="45"/>
      <c r="S395" s="56"/>
      <c r="T395" s="64"/>
    </row>
    <row r="396" spans="1:20" x14ac:dyDescent="0.25">
      <c r="A396" s="3"/>
      <c r="B396" s="329" t="s">
        <v>132</v>
      </c>
      <c r="C396" s="323"/>
      <c r="D396" s="145"/>
      <c r="E396" s="145"/>
      <c r="F396" s="145"/>
      <c r="G396" s="145"/>
      <c r="H396" s="145"/>
      <c r="I396" s="145"/>
      <c r="J396" s="145"/>
      <c r="K396" s="145"/>
      <c r="L396" s="145"/>
      <c r="M396" s="145"/>
      <c r="N396" s="145"/>
      <c r="O396" s="210">
        <f t="shared" si="7"/>
        <v>0</v>
      </c>
      <c r="P396" s="214"/>
      <c r="Q396" s="146"/>
      <c r="R396" s="45"/>
      <c r="S396" s="56"/>
      <c r="T396" s="64"/>
    </row>
    <row r="397" spans="1:20" x14ac:dyDescent="0.25">
      <c r="A397" s="3"/>
      <c r="B397" s="329" t="s">
        <v>132</v>
      </c>
      <c r="C397" s="323"/>
      <c r="D397" s="145"/>
      <c r="E397" s="145"/>
      <c r="F397" s="145"/>
      <c r="G397" s="145"/>
      <c r="H397" s="145"/>
      <c r="I397" s="145"/>
      <c r="J397" s="145"/>
      <c r="K397" s="145"/>
      <c r="L397" s="145"/>
      <c r="M397" s="145"/>
      <c r="N397" s="145"/>
      <c r="O397" s="210">
        <f t="shared" si="7"/>
        <v>0</v>
      </c>
      <c r="P397" s="214"/>
      <c r="Q397" s="146"/>
      <c r="R397" s="45"/>
      <c r="S397" s="56"/>
      <c r="T397" s="64"/>
    </row>
    <row r="398" spans="1:20" x14ac:dyDescent="0.25">
      <c r="A398" s="3"/>
      <c r="B398" s="329" t="s">
        <v>132</v>
      </c>
      <c r="C398" s="323"/>
      <c r="D398" s="145"/>
      <c r="E398" s="145"/>
      <c r="F398" s="145"/>
      <c r="G398" s="145"/>
      <c r="H398" s="145"/>
      <c r="I398" s="145"/>
      <c r="J398" s="145"/>
      <c r="K398" s="145"/>
      <c r="L398" s="145"/>
      <c r="M398" s="145"/>
      <c r="N398" s="145"/>
      <c r="O398" s="210">
        <f t="shared" si="7"/>
        <v>0</v>
      </c>
      <c r="P398" s="214"/>
      <c r="Q398" s="146"/>
      <c r="R398" s="45"/>
      <c r="S398" s="56"/>
      <c r="T398" s="64"/>
    </row>
    <row r="399" spans="1:20" x14ac:dyDescent="0.25">
      <c r="A399" s="3"/>
      <c r="B399" s="329" t="s">
        <v>132</v>
      </c>
      <c r="C399" s="323"/>
      <c r="D399" s="145"/>
      <c r="E399" s="145"/>
      <c r="F399" s="145"/>
      <c r="G399" s="145"/>
      <c r="H399" s="145"/>
      <c r="I399" s="145"/>
      <c r="J399" s="145"/>
      <c r="K399" s="145"/>
      <c r="L399" s="145"/>
      <c r="M399" s="145"/>
      <c r="N399" s="145"/>
      <c r="O399" s="210">
        <f t="shared" si="7"/>
        <v>0</v>
      </c>
      <c r="P399" s="214"/>
      <c r="Q399" s="146"/>
      <c r="R399" s="45"/>
      <c r="S399" s="56"/>
      <c r="T399" s="64"/>
    </row>
    <row r="400" spans="1:20" x14ac:dyDescent="0.25">
      <c r="A400" s="3"/>
      <c r="B400" s="329" t="s">
        <v>132</v>
      </c>
      <c r="C400" s="323"/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210">
        <f t="shared" si="7"/>
        <v>0</v>
      </c>
      <c r="P400" s="214"/>
      <c r="Q400" s="146"/>
      <c r="R400" s="45"/>
      <c r="S400" s="56"/>
      <c r="T400" s="64"/>
    </row>
    <row r="401" spans="1:20" x14ac:dyDescent="0.25">
      <c r="A401" s="3"/>
      <c r="B401" s="329" t="s">
        <v>132</v>
      </c>
      <c r="C401" s="323"/>
      <c r="D401" s="145"/>
      <c r="E401" s="145"/>
      <c r="F401" s="145"/>
      <c r="G401" s="145"/>
      <c r="H401" s="145"/>
      <c r="I401" s="145"/>
      <c r="J401" s="145"/>
      <c r="K401" s="145"/>
      <c r="L401" s="145"/>
      <c r="M401" s="145"/>
      <c r="N401" s="145"/>
      <c r="O401" s="210">
        <f t="shared" si="7"/>
        <v>0</v>
      </c>
      <c r="P401" s="214"/>
      <c r="Q401" s="146"/>
      <c r="R401" s="45"/>
      <c r="S401" s="56"/>
      <c r="T401" s="64"/>
    </row>
    <row r="402" spans="1:20" x14ac:dyDescent="0.25">
      <c r="A402" s="3"/>
      <c r="B402" s="329" t="s">
        <v>132</v>
      </c>
      <c r="C402" s="323"/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  <c r="N402" s="145"/>
      <c r="O402" s="210">
        <f t="shared" si="7"/>
        <v>0</v>
      </c>
      <c r="P402" s="214"/>
      <c r="Q402" s="146"/>
      <c r="R402" s="45"/>
      <c r="S402" s="56"/>
      <c r="T402" s="64"/>
    </row>
    <row r="403" spans="1:20" x14ac:dyDescent="0.25">
      <c r="A403" s="3"/>
      <c r="B403" s="329" t="s">
        <v>132</v>
      </c>
      <c r="C403" s="323"/>
      <c r="D403" s="145"/>
      <c r="E403" s="145"/>
      <c r="F403" s="145"/>
      <c r="G403" s="145"/>
      <c r="H403" s="145"/>
      <c r="I403" s="145"/>
      <c r="J403" s="145"/>
      <c r="K403" s="145"/>
      <c r="L403" s="145"/>
      <c r="M403" s="145"/>
      <c r="N403" s="145"/>
      <c r="O403" s="210">
        <f t="shared" si="7"/>
        <v>0</v>
      </c>
      <c r="P403" s="214"/>
      <c r="Q403" s="146"/>
      <c r="R403" s="45"/>
      <c r="S403" s="56"/>
      <c r="T403" s="64"/>
    </row>
    <row r="404" spans="1:20" x14ac:dyDescent="0.25">
      <c r="A404" s="3"/>
      <c r="B404" s="329" t="s">
        <v>132</v>
      </c>
      <c r="C404" s="323"/>
      <c r="D404" s="145"/>
      <c r="E404" s="145"/>
      <c r="F404" s="145"/>
      <c r="G404" s="145"/>
      <c r="H404" s="145"/>
      <c r="I404" s="145"/>
      <c r="J404" s="145"/>
      <c r="K404" s="145"/>
      <c r="L404" s="145"/>
      <c r="M404" s="145"/>
      <c r="N404" s="145"/>
      <c r="O404" s="210">
        <f t="shared" si="7"/>
        <v>0</v>
      </c>
      <c r="P404" s="214"/>
      <c r="Q404" s="146"/>
      <c r="R404" s="45"/>
      <c r="S404" s="56"/>
      <c r="T404" s="64"/>
    </row>
    <row r="405" spans="1:20" x14ac:dyDescent="0.25">
      <c r="A405" s="3"/>
      <c r="B405" s="329" t="s">
        <v>132</v>
      </c>
      <c r="C405" s="327" t="s">
        <v>37</v>
      </c>
      <c r="D405" s="145"/>
      <c r="E405" s="145"/>
      <c r="F405" s="145"/>
      <c r="G405" s="145"/>
      <c r="H405" s="145"/>
      <c r="I405" s="145"/>
      <c r="J405" s="145"/>
      <c r="K405" s="145"/>
      <c r="L405" s="145"/>
      <c r="M405" s="145"/>
      <c r="N405" s="145"/>
      <c r="O405" s="210">
        <f t="shared" si="7"/>
        <v>0</v>
      </c>
      <c r="P405" s="214"/>
      <c r="Q405" s="146"/>
      <c r="R405" s="45"/>
      <c r="S405" s="56"/>
      <c r="T405" s="64"/>
    </row>
    <row r="406" spans="1:20" x14ac:dyDescent="0.25">
      <c r="A406" s="3"/>
      <c r="B406" s="329" t="s">
        <v>132</v>
      </c>
      <c r="C406" s="328"/>
      <c r="D406" s="145"/>
      <c r="E406" s="145"/>
      <c r="F406" s="145"/>
      <c r="G406" s="145"/>
      <c r="H406" s="145"/>
      <c r="I406" s="145"/>
      <c r="J406" s="145"/>
      <c r="K406" s="145"/>
      <c r="L406" s="145"/>
      <c r="M406" s="145"/>
      <c r="N406" s="145"/>
      <c r="O406" s="210">
        <f t="shared" si="7"/>
        <v>0</v>
      </c>
      <c r="P406" s="214"/>
      <c r="Q406" s="146"/>
      <c r="R406" s="45"/>
      <c r="S406" s="56"/>
      <c r="T406" s="64"/>
    </row>
    <row r="407" spans="1:20" x14ac:dyDescent="0.25">
      <c r="A407" s="3"/>
      <c r="B407" s="437" t="s">
        <v>133</v>
      </c>
      <c r="C407" s="438"/>
      <c r="D407" s="438"/>
      <c r="E407" s="438"/>
      <c r="F407" s="438"/>
      <c r="G407" s="438"/>
      <c r="H407" s="438"/>
      <c r="I407" s="438"/>
      <c r="J407" s="438"/>
      <c r="K407" s="438"/>
      <c r="L407" s="438"/>
      <c r="M407" s="438"/>
      <c r="N407" s="438"/>
      <c r="O407" s="438"/>
      <c r="P407" s="150">
        <f>SUM(O409:O422)</f>
        <v>0</v>
      </c>
      <c r="Q407" s="143">
        <f>SUM(Q409:Q422)</f>
        <v>0</v>
      </c>
      <c r="R407" s="45"/>
      <c r="S407" s="56"/>
      <c r="T407" s="64"/>
    </row>
    <row r="408" spans="1:20" x14ac:dyDescent="0.25">
      <c r="A408" s="3"/>
      <c r="B408" s="326" t="s">
        <v>0</v>
      </c>
      <c r="C408" s="208" t="s">
        <v>1</v>
      </c>
      <c r="D408" s="208" t="s">
        <v>2</v>
      </c>
      <c r="E408" s="208" t="s">
        <v>28</v>
      </c>
      <c r="F408" s="208" t="s">
        <v>3</v>
      </c>
      <c r="G408" s="208" t="s">
        <v>4</v>
      </c>
      <c r="H408" s="208" t="s">
        <v>5</v>
      </c>
      <c r="I408" s="208" t="s">
        <v>6</v>
      </c>
      <c r="J408" s="208" t="s">
        <v>7</v>
      </c>
      <c r="K408" s="208" t="s">
        <v>8</v>
      </c>
      <c r="L408" s="208" t="s">
        <v>9</v>
      </c>
      <c r="M408" s="208" t="s">
        <v>10</v>
      </c>
      <c r="N408" s="208" t="s">
        <v>11</v>
      </c>
      <c r="O408" s="208" t="s">
        <v>12</v>
      </c>
      <c r="P408" s="209" t="s">
        <v>22</v>
      </c>
      <c r="Q408" s="144" t="s">
        <v>37</v>
      </c>
      <c r="R408" s="45"/>
      <c r="S408" s="56"/>
      <c r="T408" s="64"/>
    </row>
    <row r="409" spans="1:20" x14ac:dyDescent="0.25">
      <c r="A409" s="3"/>
      <c r="B409" s="329" t="s">
        <v>133</v>
      </c>
      <c r="C409" s="323"/>
      <c r="D409" s="145"/>
      <c r="E409" s="145"/>
      <c r="F409" s="145"/>
      <c r="G409" s="145"/>
      <c r="H409" s="145"/>
      <c r="I409" s="145"/>
      <c r="J409" s="145"/>
      <c r="K409" s="145"/>
      <c r="L409" s="145"/>
      <c r="M409" s="145"/>
      <c r="N409" s="145"/>
      <c r="O409" s="210">
        <f t="shared" si="7"/>
        <v>0</v>
      </c>
      <c r="P409" s="214"/>
      <c r="Q409" s="146"/>
      <c r="R409" s="45"/>
      <c r="S409" s="56"/>
      <c r="T409" s="64"/>
    </row>
    <row r="410" spans="1:20" x14ac:dyDescent="0.25">
      <c r="A410" s="3"/>
      <c r="B410" s="329" t="s">
        <v>133</v>
      </c>
      <c r="C410" s="323"/>
      <c r="D410" s="145"/>
      <c r="E410" s="145"/>
      <c r="F410" s="145"/>
      <c r="G410" s="145"/>
      <c r="H410" s="145"/>
      <c r="I410" s="145"/>
      <c r="J410" s="145"/>
      <c r="K410" s="145"/>
      <c r="L410" s="145"/>
      <c r="M410" s="145"/>
      <c r="N410" s="145"/>
      <c r="O410" s="210">
        <f t="shared" si="7"/>
        <v>0</v>
      </c>
      <c r="P410" s="214"/>
      <c r="Q410" s="146"/>
      <c r="R410" s="45"/>
      <c r="S410" s="56"/>
      <c r="T410" s="64"/>
    </row>
    <row r="411" spans="1:20" x14ac:dyDescent="0.25">
      <c r="A411" s="3"/>
      <c r="B411" s="329" t="s">
        <v>133</v>
      </c>
      <c r="C411" s="323"/>
      <c r="D411" s="145"/>
      <c r="E411" s="145"/>
      <c r="F411" s="145"/>
      <c r="G411" s="145"/>
      <c r="H411" s="145"/>
      <c r="I411" s="145"/>
      <c r="J411" s="145"/>
      <c r="K411" s="145"/>
      <c r="L411" s="145"/>
      <c r="M411" s="145"/>
      <c r="N411" s="145"/>
      <c r="O411" s="210">
        <f t="shared" si="7"/>
        <v>0</v>
      </c>
      <c r="P411" s="214"/>
      <c r="Q411" s="146"/>
      <c r="R411" s="45"/>
      <c r="S411" s="56"/>
      <c r="T411" s="64"/>
    </row>
    <row r="412" spans="1:20" x14ac:dyDescent="0.25">
      <c r="A412" s="3"/>
      <c r="B412" s="329" t="s">
        <v>133</v>
      </c>
      <c r="C412" s="323"/>
      <c r="D412" s="145"/>
      <c r="E412" s="145"/>
      <c r="F412" s="145"/>
      <c r="G412" s="145"/>
      <c r="H412" s="145"/>
      <c r="I412" s="145"/>
      <c r="J412" s="145"/>
      <c r="K412" s="145"/>
      <c r="L412" s="145"/>
      <c r="M412" s="145"/>
      <c r="N412" s="145"/>
      <c r="O412" s="210">
        <f t="shared" si="7"/>
        <v>0</v>
      </c>
      <c r="P412" s="214"/>
      <c r="Q412" s="146"/>
      <c r="R412" s="45"/>
      <c r="S412" s="56"/>
      <c r="T412" s="64"/>
    </row>
    <row r="413" spans="1:20" x14ac:dyDescent="0.25">
      <c r="A413" s="3"/>
      <c r="B413" s="329" t="s">
        <v>133</v>
      </c>
      <c r="C413" s="323"/>
      <c r="D413" s="145"/>
      <c r="E413" s="145"/>
      <c r="F413" s="145"/>
      <c r="G413" s="145"/>
      <c r="H413" s="145"/>
      <c r="I413" s="145"/>
      <c r="J413" s="145"/>
      <c r="K413" s="145"/>
      <c r="L413" s="145"/>
      <c r="M413" s="145"/>
      <c r="N413" s="145"/>
      <c r="O413" s="210">
        <f t="shared" si="7"/>
        <v>0</v>
      </c>
      <c r="P413" s="214"/>
      <c r="Q413" s="146"/>
      <c r="R413" s="45"/>
      <c r="S413" s="56"/>
      <c r="T413" s="64"/>
    </row>
    <row r="414" spans="1:20" x14ac:dyDescent="0.25">
      <c r="A414" s="3"/>
      <c r="B414" s="329" t="s">
        <v>133</v>
      </c>
      <c r="C414" s="323"/>
      <c r="D414" s="145"/>
      <c r="E414" s="145"/>
      <c r="F414" s="145"/>
      <c r="G414" s="145"/>
      <c r="H414" s="145"/>
      <c r="I414" s="145"/>
      <c r="J414" s="145"/>
      <c r="K414" s="145"/>
      <c r="L414" s="145"/>
      <c r="M414" s="145"/>
      <c r="N414" s="145"/>
      <c r="O414" s="210">
        <f t="shared" si="7"/>
        <v>0</v>
      </c>
      <c r="P414" s="214"/>
      <c r="Q414" s="146"/>
      <c r="R414" s="45"/>
      <c r="S414" s="56"/>
      <c r="T414" s="64"/>
    </row>
    <row r="415" spans="1:20" x14ac:dyDescent="0.25">
      <c r="A415" s="3"/>
      <c r="B415" s="329" t="s">
        <v>133</v>
      </c>
      <c r="C415" s="323"/>
      <c r="D415" s="145"/>
      <c r="E415" s="145"/>
      <c r="F415" s="145"/>
      <c r="G415" s="145"/>
      <c r="H415" s="145"/>
      <c r="I415" s="145"/>
      <c r="J415" s="145"/>
      <c r="K415" s="145"/>
      <c r="L415" s="145"/>
      <c r="M415" s="145"/>
      <c r="N415" s="145"/>
      <c r="O415" s="210">
        <f t="shared" ref="O415:O650" si="8">SUM(F415:N415)</f>
        <v>0</v>
      </c>
      <c r="P415" s="214"/>
      <c r="Q415" s="146"/>
      <c r="R415" s="45"/>
      <c r="S415" s="56"/>
      <c r="T415" s="64"/>
    </row>
    <row r="416" spans="1:20" x14ac:dyDescent="0.25">
      <c r="A416" s="3"/>
      <c r="B416" s="329" t="s">
        <v>133</v>
      </c>
      <c r="C416" s="323"/>
      <c r="D416" s="145"/>
      <c r="E416" s="145"/>
      <c r="F416" s="145"/>
      <c r="G416" s="145"/>
      <c r="H416" s="145"/>
      <c r="I416" s="145"/>
      <c r="J416" s="145"/>
      <c r="K416" s="145"/>
      <c r="L416" s="145"/>
      <c r="M416" s="145"/>
      <c r="N416" s="145"/>
      <c r="O416" s="210">
        <f t="shared" si="8"/>
        <v>0</v>
      </c>
      <c r="P416" s="214"/>
      <c r="Q416" s="146"/>
      <c r="R416" s="45"/>
      <c r="S416" s="56"/>
      <c r="T416" s="64"/>
    </row>
    <row r="417" spans="1:20" x14ac:dyDescent="0.25">
      <c r="A417" s="3"/>
      <c r="B417" s="329" t="s">
        <v>133</v>
      </c>
      <c r="C417" s="323"/>
      <c r="D417" s="145"/>
      <c r="E417" s="145"/>
      <c r="F417" s="145"/>
      <c r="G417" s="145"/>
      <c r="H417" s="145"/>
      <c r="I417" s="145"/>
      <c r="J417" s="145"/>
      <c r="K417" s="145"/>
      <c r="L417" s="145"/>
      <c r="M417" s="145"/>
      <c r="N417" s="145"/>
      <c r="O417" s="210">
        <f t="shared" si="8"/>
        <v>0</v>
      </c>
      <c r="P417" s="214"/>
      <c r="Q417" s="146"/>
      <c r="R417" s="45"/>
      <c r="S417" s="56"/>
      <c r="T417" s="64"/>
    </row>
    <row r="418" spans="1:20" x14ac:dyDescent="0.25">
      <c r="A418" s="3"/>
      <c r="B418" s="329" t="s">
        <v>133</v>
      </c>
      <c r="C418" s="323"/>
      <c r="D418" s="145"/>
      <c r="E418" s="145"/>
      <c r="F418" s="145"/>
      <c r="G418" s="145"/>
      <c r="H418" s="145"/>
      <c r="I418" s="145"/>
      <c r="J418" s="145"/>
      <c r="K418" s="145"/>
      <c r="L418" s="145"/>
      <c r="M418" s="145"/>
      <c r="N418" s="145"/>
      <c r="O418" s="210">
        <f t="shared" si="8"/>
        <v>0</v>
      </c>
      <c r="P418" s="214"/>
      <c r="Q418" s="146"/>
      <c r="R418" s="45"/>
      <c r="S418" s="56"/>
      <c r="T418" s="64"/>
    </row>
    <row r="419" spans="1:20" x14ac:dyDescent="0.25">
      <c r="A419" s="3"/>
      <c r="B419" s="329" t="s">
        <v>133</v>
      </c>
      <c r="C419" s="323"/>
      <c r="D419" s="145"/>
      <c r="E419" s="145"/>
      <c r="F419" s="145"/>
      <c r="G419" s="145"/>
      <c r="H419" s="145"/>
      <c r="I419" s="145"/>
      <c r="J419" s="145"/>
      <c r="K419" s="145"/>
      <c r="L419" s="145"/>
      <c r="M419" s="145"/>
      <c r="N419" s="145"/>
      <c r="O419" s="210">
        <f t="shared" si="8"/>
        <v>0</v>
      </c>
      <c r="P419" s="214"/>
      <c r="Q419" s="146"/>
      <c r="R419" s="45"/>
      <c r="S419" s="56"/>
      <c r="T419" s="64"/>
    </row>
    <row r="420" spans="1:20" x14ac:dyDescent="0.25">
      <c r="A420" s="3"/>
      <c r="B420" s="329" t="s">
        <v>133</v>
      </c>
      <c r="C420" s="323"/>
      <c r="D420" s="145"/>
      <c r="E420" s="145"/>
      <c r="F420" s="145"/>
      <c r="G420" s="145"/>
      <c r="H420" s="145"/>
      <c r="I420" s="145"/>
      <c r="J420" s="145"/>
      <c r="K420" s="145"/>
      <c r="L420" s="145"/>
      <c r="M420" s="145"/>
      <c r="N420" s="145"/>
      <c r="O420" s="210">
        <f t="shared" si="8"/>
        <v>0</v>
      </c>
      <c r="P420" s="214"/>
      <c r="Q420" s="146"/>
      <c r="R420" s="45"/>
      <c r="S420" s="56"/>
      <c r="T420" s="64"/>
    </row>
    <row r="421" spans="1:20" x14ac:dyDescent="0.25">
      <c r="A421" s="3"/>
      <c r="B421" s="329" t="s">
        <v>133</v>
      </c>
      <c r="C421" s="327" t="s">
        <v>37</v>
      </c>
      <c r="D421" s="145"/>
      <c r="E421" s="145"/>
      <c r="F421" s="145"/>
      <c r="G421" s="145"/>
      <c r="H421" s="145"/>
      <c r="I421" s="145"/>
      <c r="J421" s="145"/>
      <c r="K421" s="145"/>
      <c r="L421" s="145"/>
      <c r="M421" s="145"/>
      <c r="N421" s="145"/>
      <c r="O421" s="210">
        <f t="shared" si="8"/>
        <v>0</v>
      </c>
      <c r="P421" s="214"/>
      <c r="Q421" s="146"/>
      <c r="R421" s="45"/>
      <c r="S421" s="56"/>
      <c r="T421" s="64"/>
    </row>
    <row r="422" spans="1:20" x14ac:dyDescent="0.25">
      <c r="A422" s="3"/>
      <c r="B422" s="329" t="s">
        <v>133</v>
      </c>
      <c r="C422" s="328"/>
      <c r="D422" s="145"/>
      <c r="E422" s="145"/>
      <c r="F422" s="145"/>
      <c r="G422" s="145"/>
      <c r="H422" s="145"/>
      <c r="I422" s="145"/>
      <c r="J422" s="145"/>
      <c r="K422" s="145"/>
      <c r="L422" s="145"/>
      <c r="M422" s="145"/>
      <c r="N422" s="145"/>
      <c r="O422" s="210">
        <f t="shared" si="8"/>
        <v>0</v>
      </c>
      <c r="P422" s="214"/>
      <c r="Q422" s="146"/>
      <c r="R422" s="45"/>
      <c r="S422" s="56"/>
      <c r="T422" s="64"/>
    </row>
    <row r="423" spans="1:20" x14ac:dyDescent="0.25">
      <c r="A423" s="3"/>
      <c r="B423" s="437" t="s">
        <v>134</v>
      </c>
      <c r="C423" s="438"/>
      <c r="D423" s="438"/>
      <c r="E423" s="438"/>
      <c r="F423" s="438"/>
      <c r="G423" s="438"/>
      <c r="H423" s="438"/>
      <c r="I423" s="438"/>
      <c r="J423" s="438"/>
      <c r="K423" s="438"/>
      <c r="L423" s="438"/>
      <c r="M423" s="438"/>
      <c r="N423" s="438"/>
      <c r="O423" s="438"/>
      <c r="P423" s="150">
        <f>SUM(O425:O435)</f>
        <v>0</v>
      </c>
      <c r="Q423" s="143">
        <f>SUM(Q425:Q435)</f>
        <v>0</v>
      </c>
      <c r="R423" s="45"/>
      <c r="S423" s="56"/>
      <c r="T423" s="64"/>
    </row>
    <row r="424" spans="1:20" x14ac:dyDescent="0.25">
      <c r="A424" s="3"/>
      <c r="B424" s="326" t="s">
        <v>0</v>
      </c>
      <c r="C424" s="208" t="s">
        <v>1</v>
      </c>
      <c r="D424" s="208" t="s">
        <v>2</v>
      </c>
      <c r="E424" s="208" t="s">
        <v>28</v>
      </c>
      <c r="F424" s="208" t="s">
        <v>3</v>
      </c>
      <c r="G424" s="208" t="s">
        <v>4</v>
      </c>
      <c r="H424" s="208" t="s">
        <v>5</v>
      </c>
      <c r="I424" s="208" t="s">
        <v>6</v>
      </c>
      <c r="J424" s="208" t="s">
        <v>7</v>
      </c>
      <c r="K424" s="208" t="s">
        <v>8</v>
      </c>
      <c r="L424" s="208" t="s">
        <v>9</v>
      </c>
      <c r="M424" s="208" t="s">
        <v>10</v>
      </c>
      <c r="N424" s="208" t="s">
        <v>11</v>
      </c>
      <c r="O424" s="208" t="s">
        <v>12</v>
      </c>
      <c r="P424" s="209" t="s">
        <v>22</v>
      </c>
      <c r="Q424" s="144" t="s">
        <v>37</v>
      </c>
      <c r="R424" s="45"/>
      <c r="S424" s="56"/>
      <c r="T424" s="64"/>
    </row>
    <row r="425" spans="1:20" x14ac:dyDescent="0.25">
      <c r="A425" s="3"/>
      <c r="B425" s="329" t="s">
        <v>134</v>
      </c>
      <c r="C425" s="323"/>
      <c r="D425" s="145"/>
      <c r="E425" s="145"/>
      <c r="F425" s="145"/>
      <c r="G425" s="145"/>
      <c r="H425" s="145"/>
      <c r="I425" s="145"/>
      <c r="J425" s="145"/>
      <c r="K425" s="145"/>
      <c r="L425" s="145"/>
      <c r="M425" s="145"/>
      <c r="N425" s="145"/>
      <c r="O425" s="210">
        <f t="shared" si="8"/>
        <v>0</v>
      </c>
      <c r="P425" s="214"/>
      <c r="Q425" s="146"/>
      <c r="R425" s="45"/>
      <c r="S425" s="56"/>
      <c r="T425" s="64"/>
    </row>
    <row r="426" spans="1:20" x14ac:dyDescent="0.25">
      <c r="A426" s="3"/>
      <c r="B426" s="329" t="s">
        <v>134</v>
      </c>
      <c r="C426" s="323"/>
      <c r="D426" s="145"/>
      <c r="E426" s="145"/>
      <c r="F426" s="145"/>
      <c r="G426" s="145"/>
      <c r="H426" s="145"/>
      <c r="I426" s="145"/>
      <c r="J426" s="145"/>
      <c r="K426" s="145"/>
      <c r="L426" s="145"/>
      <c r="M426" s="145"/>
      <c r="N426" s="145"/>
      <c r="O426" s="210">
        <f t="shared" si="8"/>
        <v>0</v>
      </c>
      <c r="P426" s="214"/>
      <c r="Q426" s="146"/>
      <c r="R426" s="45"/>
      <c r="S426" s="56"/>
      <c r="T426" s="64"/>
    </row>
    <row r="427" spans="1:20" x14ac:dyDescent="0.25">
      <c r="A427" s="3"/>
      <c r="B427" s="329" t="s">
        <v>134</v>
      </c>
      <c r="C427" s="323"/>
      <c r="D427" s="145"/>
      <c r="E427" s="145"/>
      <c r="F427" s="145"/>
      <c r="G427" s="145"/>
      <c r="H427" s="145"/>
      <c r="I427" s="145"/>
      <c r="J427" s="145"/>
      <c r="K427" s="145"/>
      <c r="L427" s="145"/>
      <c r="M427" s="145"/>
      <c r="N427" s="145"/>
      <c r="O427" s="210">
        <f t="shared" si="8"/>
        <v>0</v>
      </c>
      <c r="P427" s="214"/>
      <c r="Q427" s="146"/>
      <c r="R427" s="45"/>
      <c r="S427" s="56"/>
      <c r="T427" s="64"/>
    </row>
    <row r="428" spans="1:20" x14ac:dyDescent="0.25">
      <c r="A428" s="3"/>
      <c r="B428" s="329" t="s">
        <v>134</v>
      </c>
      <c r="C428" s="323"/>
      <c r="D428" s="145"/>
      <c r="E428" s="145"/>
      <c r="F428" s="145"/>
      <c r="G428" s="145"/>
      <c r="H428" s="145"/>
      <c r="I428" s="145"/>
      <c r="J428" s="145"/>
      <c r="K428" s="145"/>
      <c r="L428" s="145"/>
      <c r="M428" s="145"/>
      <c r="N428" s="145"/>
      <c r="O428" s="210">
        <f t="shared" si="8"/>
        <v>0</v>
      </c>
      <c r="P428" s="214"/>
      <c r="Q428" s="146"/>
      <c r="R428" s="45"/>
      <c r="S428" s="56"/>
      <c r="T428" s="64"/>
    </row>
    <row r="429" spans="1:20" x14ac:dyDescent="0.25">
      <c r="A429" s="3"/>
      <c r="B429" s="329" t="s">
        <v>134</v>
      </c>
      <c r="C429" s="323"/>
      <c r="D429" s="145"/>
      <c r="E429" s="145"/>
      <c r="F429" s="145"/>
      <c r="G429" s="145"/>
      <c r="H429" s="145"/>
      <c r="I429" s="145"/>
      <c r="J429" s="145"/>
      <c r="K429" s="145"/>
      <c r="L429" s="145"/>
      <c r="M429" s="145"/>
      <c r="N429" s="145"/>
      <c r="O429" s="210">
        <f t="shared" si="8"/>
        <v>0</v>
      </c>
      <c r="P429" s="214"/>
      <c r="Q429" s="146"/>
      <c r="R429" s="45"/>
      <c r="S429" s="56"/>
      <c r="T429" s="64"/>
    </row>
    <row r="430" spans="1:20" x14ac:dyDescent="0.25">
      <c r="A430" s="3"/>
      <c r="B430" s="329" t="s">
        <v>134</v>
      </c>
      <c r="C430" s="323"/>
      <c r="D430" s="145"/>
      <c r="E430" s="145"/>
      <c r="F430" s="145"/>
      <c r="G430" s="145"/>
      <c r="H430" s="145"/>
      <c r="I430" s="145"/>
      <c r="J430" s="145"/>
      <c r="K430" s="145"/>
      <c r="L430" s="145"/>
      <c r="M430" s="145"/>
      <c r="N430" s="145"/>
      <c r="O430" s="210">
        <f t="shared" si="8"/>
        <v>0</v>
      </c>
      <c r="P430" s="214"/>
      <c r="Q430" s="146"/>
      <c r="R430" s="45"/>
      <c r="S430" s="56"/>
      <c r="T430" s="64"/>
    </row>
    <row r="431" spans="1:20" x14ac:dyDescent="0.25">
      <c r="A431" s="3"/>
      <c r="B431" s="329" t="s">
        <v>134</v>
      </c>
      <c r="C431" s="323"/>
      <c r="D431" s="145"/>
      <c r="E431" s="145"/>
      <c r="F431" s="145"/>
      <c r="G431" s="145"/>
      <c r="H431" s="145"/>
      <c r="I431" s="145"/>
      <c r="J431" s="145"/>
      <c r="K431" s="145"/>
      <c r="L431" s="145"/>
      <c r="M431" s="145"/>
      <c r="N431" s="145"/>
      <c r="O431" s="210">
        <f t="shared" si="8"/>
        <v>0</v>
      </c>
      <c r="P431" s="214"/>
      <c r="Q431" s="146"/>
      <c r="R431" s="45"/>
      <c r="S431" s="56"/>
      <c r="T431" s="64"/>
    </row>
    <row r="432" spans="1:20" x14ac:dyDescent="0.25">
      <c r="A432" s="3"/>
      <c r="B432" s="329" t="s">
        <v>134</v>
      </c>
      <c r="C432" s="323"/>
      <c r="D432" s="145"/>
      <c r="E432" s="145"/>
      <c r="F432" s="145"/>
      <c r="G432" s="145"/>
      <c r="H432" s="145"/>
      <c r="I432" s="145"/>
      <c r="J432" s="145"/>
      <c r="K432" s="145"/>
      <c r="L432" s="145"/>
      <c r="M432" s="145"/>
      <c r="N432" s="145"/>
      <c r="O432" s="210">
        <f t="shared" si="8"/>
        <v>0</v>
      </c>
      <c r="P432" s="214"/>
      <c r="Q432" s="146"/>
      <c r="R432" s="45"/>
      <c r="S432" s="56"/>
      <c r="T432" s="64"/>
    </row>
    <row r="433" spans="1:20" x14ac:dyDescent="0.25">
      <c r="A433" s="3"/>
      <c r="B433" s="329" t="s">
        <v>134</v>
      </c>
      <c r="C433" s="323"/>
      <c r="D433" s="145"/>
      <c r="E433" s="145"/>
      <c r="F433" s="145"/>
      <c r="G433" s="145"/>
      <c r="H433" s="145"/>
      <c r="I433" s="145"/>
      <c r="J433" s="145"/>
      <c r="K433" s="145"/>
      <c r="L433" s="145"/>
      <c r="M433" s="145"/>
      <c r="N433" s="145"/>
      <c r="O433" s="210">
        <f t="shared" si="8"/>
        <v>0</v>
      </c>
      <c r="P433" s="214"/>
      <c r="Q433" s="146"/>
      <c r="R433" s="45"/>
      <c r="S433" s="56"/>
      <c r="T433" s="64"/>
    </row>
    <row r="434" spans="1:20" x14ac:dyDescent="0.25">
      <c r="A434" s="3"/>
      <c r="B434" s="329" t="s">
        <v>134</v>
      </c>
      <c r="C434" s="327" t="s">
        <v>37</v>
      </c>
      <c r="D434" s="145"/>
      <c r="E434" s="145"/>
      <c r="F434" s="145"/>
      <c r="G434" s="145"/>
      <c r="H434" s="145"/>
      <c r="I434" s="145"/>
      <c r="J434" s="145"/>
      <c r="K434" s="145"/>
      <c r="L434" s="145"/>
      <c r="M434" s="145"/>
      <c r="N434" s="145"/>
      <c r="O434" s="210">
        <f t="shared" si="8"/>
        <v>0</v>
      </c>
      <c r="P434" s="214"/>
      <c r="Q434" s="146"/>
      <c r="R434" s="45"/>
      <c r="S434" s="56"/>
      <c r="T434" s="64"/>
    </row>
    <row r="435" spans="1:20" x14ac:dyDescent="0.25">
      <c r="A435" s="3"/>
      <c r="B435" s="329" t="s">
        <v>134</v>
      </c>
      <c r="C435" s="328"/>
      <c r="D435" s="145"/>
      <c r="E435" s="145"/>
      <c r="F435" s="145"/>
      <c r="G435" s="145"/>
      <c r="H435" s="145"/>
      <c r="I435" s="145"/>
      <c r="J435" s="145"/>
      <c r="K435" s="145"/>
      <c r="L435" s="145"/>
      <c r="M435" s="145"/>
      <c r="N435" s="145"/>
      <c r="O435" s="210">
        <f t="shared" si="8"/>
        <v>0</v>
      </c>
      <c r="P435" s="214"/>
      <c r="Q435" s="146"/>
      <c r="R435" s="45"/>
      <c r="S435" s="56"/>
      <c r="T435" s="64"/>
    </row>
    <row r="436" spans="1:20" x14ac:dyDescent="0.25">
      <c r="A436" s="3"/>
      <c r="B436" s="437" t="s">
        <v>135</v>
      </c>
      <c r="C436" s="438"/>
      <c r="D436" s="438"/>
      <c r="E436" s="438"/>
      <c r="F436" s="438"/>
      <c r="G436" s="438"/>
      <c r="H436" s="438"/>
      <c r="I436" s="438"/>
      <c r="J436" s="438"/>
      <c r="K436" s="438"/>
      <c r="L436" s="438"/>
      <c r="M436" s="438"/>
      <c r="N436" s="438"/>
      <c r="O436" s="438"/>
      <c r="P436" s="150">
        <f>SUM(O438:O446)</f>
        <v>0</v>
      </c>
      <c r="Q436" s="143">
        <f>SUM(Q438:Q446)</f>
        <v>0</v>
      </c>
      <c r="R436" s="45"/>
      <c r="S436" s="56"/>
      <c r="T436" s="64"/>
    </row>
    <row r="437" spans="1:20" x14ac:dyDescent="0.25">
      <c r="A437" s="3"/>
      <c r="B437" s="326" t="s">
        <v>0</v>
      </c>
      <c r="C437" s="208" t="s">
        <v>1</v>
      </c>
      <c r="D437" s="208" t="s">
        <v>2</v>
      </c>
      <c r="E437" s="208" t="s">
        <v>28</v>
      </c>
      <c r="F437" s="208" t="s">
        <v>3</v>
      </c>
      <c r="G437" s="208" t="s">
        <v>4</v>
      </c>
      <c r="H437" s="208" t="s">
        <v>5</v>
      </c>
      <c r="I437" s="208" t="s">
        <v>6</v>
      </c>
      <c r="J437" s="208" t="s">
        <v>7</v>
      </c>
      <c r="K437" s="208" t="s">
        <v>8</v>
      </c>
      <c r="L437" s="208" t="s">
        <v>9</v>
      </c>
      <c r="M437" s="208" t="s">
        <v>10</v>
      </c>
      <c r="N437" s="208" t="s">
        <v>11</v>
      </c>
      <c r="O437" s="208" t="s">
        <v>12</v>
      </c>
      <c r="P437" s="209" t="s">
        <v>22</v>
      </c>
      <c r="Q437" s="144" t="s">
        <v>37</v>
      </c>
      <c r="R437" s="45"/>
      <c r="S437" s="56"/>
      <c r="T437" s="64"/>
    </row>
    <row r="438" spans="1:20" x14ac:dyDescent="0.25">
      <c r="A438" s="3"/>
      <c r="B438" s="329" t="s">
        <v>135</v>
      </c>
      <c r="C438" s="323"/>
      <c r="D438" s="145"/>
      <c r="E438" s="145"/>
      <c r="F438" s="145"/>
      <c r="G438" s="145"/>
      <c r="H438" s="145"/>
      <c r="I438" s="145"/>
      <c r="J438" s="145"/>
      <c r="K438" s="145"/>
      <c r="L438" s="145"/>
      <c r="M438" s="145"/>
      <c r="N438" s="145"/>
      <c r="O438" s="210">
        <f t="shared" si="8"/>
        <v>0</v>
      </c>
      <c r="P438" s="214"/>
      <c r="Q438" s="146"/>
      <c r="R438" s="45"/>
      <c r="S438" s="56"/>
      <c r="T438" s="64"/>
    </row>
    <row r="439" spans="1:20" x14ac:dyDescent="0.25">
      <c r="A439" s="3"/>
      <c r="B439" s="329" t="s">
        <v>135</v>
      </c>
      <c r="C439" s="323"/>
      <c r="D439" s="145"/>
      <c r="E439" s="145"/>
      <c r="F439" s="145"/>
      <c r="G439" s="145"/>
      <c r="H439" s="145"/>
      <c r="I439" s="145"/>
      <c r="J439" s="145"/>
      <c r="K439" s="145"/>
      <c r="L439" s="145"/>
      <c r="M439" s="145"/>
      <c r="N439" s="145"/>
      <c r="O439" s="210">
        <f t="shared" si="8"/>
        <v>0</v>
      </c>
      <c r="P439" s="214"/>
      <c r="Q439" s="146"/>
      <c r="R439" s="45"/>
      <c r="S439" s="56"/>
      <c r="T439" s="64"/>
    </row>
    <row r="440" spans="1:20" x14ac:dyDescent="0.25">
      <c r="A440" s="3"/>
      <c r="B440" s="329" t="s">
        <v>135</v>
      </c>
      <c r="C440" s="323"/>
      <c r="D440" s="145"/>
      <c r="E440" s="145"/>
      <c r="F440" s="145"/>
      <c r="G440" s="145"/>
      <c r="H440" s="145"/>
      <c r="I440" s="145"/>
      <c r="J440" s="145"/>
      <c r="K440" s="145"/>
      <c r="L440" s="145"/>
      <c r="M440" s="145"/>
      <c r="N440" s="145"/>
      <c r="O440" s="210">
        <f t="shared" si="8"/>
        <v>0</v>
      </c>
      <c r="P440" s="214"/>
      <c r="Q440" s="146"/>
      <c r="R440" s="45"/>
      <c r="S440" s="56"/>
      <c r="T440" s="64"/>
    </row>
    <row r="441" spans="1:20" x14ac:dyDescent="0.25">
      <c r="A441" s="3"/>
      <c r="B441" s="329" t="s">
        <v>135</v>
      </c>
      <c r="C441" s="323"/>
      <c r="D441" s="145"/>
      <c r="E441" s="145"/>
      <c r="F441" s="145"/>
      <c r="G441" s="145"/>
      <c r="H441" s="145"/>
      <c r="I441" s="145"/>
      <c r="J441" s="145"/>
      <c r="K441" s="145"/>
      <c r="L441" s="145"/>
      <c r="M441" s="145"/>
      <c r="N441" s="145"/>
      <c r="O441" s="210">
        <f t="shared" si="8"/>
        <v>0</v>
      </c>
      <c r="P441" s="214"/>
      <c r="Q441" s="146"/>
      <c r="R441" s="45"/>
      <c r="S441" s="56"/>
      <c r="T441" s="64"/>
    </row>
    <row r="442" spans="1:20" x14ac:dyDescent="0.25">
      <c r="A442" s="3"/>
      <c r="B442" s="329" t="s">
        <v>135</v>
      </c>
      <c r="C442" s="323"/>
      <c r="D442" s="145"/>
      <c r="E442" s="145"/>
      <c r="F442" s="145"/>
      <c r="G442" s="145"/>
      <c r="H442" s="145"/>
      <c r="I442" s="145"/>
      <c r="J442" s="145"/>
      <c r="K442" s="145"/>
      <c r="L442" s="145"/>
      <c r="M442" s="145"/>
      <c r="N442" s="145"/>
      <c r="O442" s="210">
        <f t="shared" si="8"/>
        <v>0</v>
      </c>
      <c r="P442" s="214"/>
      <c r="Q442" s="146"/>
      <c r="R442" s="45"/>
      <c r="S442" s="56"/>
      <c r="T442" s="64"/>
    </row>
    <row r="443" spans="1:20" x14ac:dyDescent="0.25">
      <c r="A443" s="3"/>
      <c r="B443" s="329" t="s">
        <v>135</v>
      </c>
      <c r="C443" s="323"/>
      <c r="D443" s="145"/>
      <c r="E443" s="145"/>
      <c r="F443" s="145"/>
      <c r="G443" s="145"/>
      <c r="H443" s="145"/>
      <c r="I443" s="145"/>
      <c r="J443" s="145"/>
      <c r="K443" s="145"/>
      <c r="L443" s="145"/>
      <c r="M443" s="145"/>
      <c r="N443" s="145"/>
      <c r="O443" s="210">
        <f t="shared" si="8"/>
        <v>0</v>
      </c>
      <c r="P443" s="214"/>
      <c r="Q443" s="146"/>
      <c r="R443" s="45"/>
      <c r="S443" s="56"/>
      <c r="T443" s="64"/>
    </row>
    <row r="444" spans="1:20" x14ac:dyDescent="0.25">
      <c r="A444" s="3"/>
      <c r="B444" s="329" t="s">
        <v>135</v>
      </c>
      <c r="C444" s="323"/>
      <c r="D444" s="145"/>
      <c r="E444" s="145"/>
      <c r="F444" s="145"/>
      <c r="G444" s="145"/>
      <c r="H444" s="145"/>
      <c r="I444" s="145"/>
      <c r="J444" s="145"/>
      <c r="K444" s="145"/>
      <c r="L444" s="145"/>
      <c r="M444" s="145"/>
      <c r="N444" s="145"/>
      <c r="O444" s="210">
        <f t="shared" si="8"/>
        <v>0</v>
      </c>
      <c r="P444" s="214"/>
      <c r="Q444" s="146"/>
      <c r="R444" s="45"/>
      <c r="S444" s="56"/>
      <c r="T444" s="64"/>
    </row>
    <row r="445" spans="1:20" x14ac:dyDescent="0.25">
      <c r="A445" s="3"/>
      <c r="B445" s="329" t="s">
        <v>135</v>
      </c>
      <c r="C445" s="327" t="s">
        <v>37</v>
      </c>
      <c r="D445" s="145"/>
      <c r="E445" s="145"/>
      <c r="F445" s="145"/>
      <c r="G445" s="145"/>
      <c r="H445" s="145"/>
      <c r="I445" s="145"/>
      <c r="J445" s="145"/>
      <c r="K445" s="145"/>
      <c r="L445" s="145"/>
      <c r="M445" s="145"/>
      <c r="N445" s="145"/>
      <c r="O445" s="210">
        <f t="shared" si="8"/>
        <v>0</v>
      </c>
      <c r="P445" s="214"/>
      <c r="Q445" s="146"/>
      <c r="R445" s="45"/>
      <c r="S445" s="56"/>
      <c r="T445" s="64"/>
    </row>
    <row r="446" spans="1:20" x14ac:dyDescent="0.25">
      <c r="A446" s="3"/>
      <c r="B446" s="329" t="s">
        <v>135</v>
      </c>
      <c r="C446" s="328"/>
      <c r="D446" s="145"/>
      <c r="E446" s="145"/>
      <c r="F446" s="145"/>
      <c r="G446" s="145"/>
      <c r="H446" s="145"/>
      <c r="I446" s="145"/>
      <c r="J446" s="145"/>
      <c r="K446" s="145"/>
      <c r="L446" s="145"/>
      <c r="M446" s="145"/>
      <c r="N446" s="145"/>
      <c r="O446" s="210">
        <f t="shared" si="8"/>
        <v>0</v>
      </c>
      <c r="P446" s="214"/>
      <c r="Q446" s="146"/>
      <c r="R446" s="45"/>
      <c r="S446" s="56"/>
      <c r="T446" s="64"/>
    </row>
    <row r="447" spans="1:20" x14ac:dyDescent="0.25">
      <c r="A447" s="3"/>
      <c r="B447" s="437" t="s">
        <v>136</v>
      </c>
      <c r="C447" s="438"/>
      <c r="D447" s="438"/>
      <c r="E447" s="438"/>
      <c r="F447" s="438"/>
      <c r="G447" s="438"/>
      <c r="H447" s="438"/>
      <c r="I447" s="438"/>
      <c r="J447" s="438"/>
      <c r="K447" s="438"/>
      <c r="L447" s="438"/>
      <c r="M447" s="438"/>
      <c r="N447" s="438"/>
      <c r="O447" s="438"/>
      <c r="P447" s="150">
        <f>SUM(O449:O457)</f>
        <v>0</v>
      </c>
      <c r="Q447" s="143">
        <f>SUM(Q449:Q457)</f>
        <v>0</v>
      </c>
      <c r="R447" s="45"/>
      <c r="S447" s="56"/>
      <c r="T447" s="64"/>
    </row>
    <row r="448" spans="1:20" x14ac:dyDescent="0.25">
      <c r="A448" s="3"/>
      <c r="B448" s="326" t="s">
        <v>0</v>
      </c>
      <c r="C448" s="208" t="s">
        <v>1</v>
      </c>
      <c r="D448" s="208" t="s">
        <v>2</v>
      </c>
      <c r="E448" s="208" t="s">
        <v>28</v>
      </c>
      <c r="F448" s="208" t="s">
        <v>3</v>
      </c>
      <c r="G448" s="208" t="s">
        <v>4</v>
      </c>
      <c r="H448" s="208" t="s">
        <v>5</v>
      </c>
      <c r="I448" s="208" t="s">
        <v>6</v>
      </c>
      <c r="J448" s="208" t="s">
        <v>7</v>
      </c>
      <c r="K448" s="208" t="s">
        <v>8</v>
      </c>
      <c r="L448" s="208" t="s">
        <v>9</v>
      </c>
      <c r="M448" s="208" t="s">
        <v>10</v>
      </c>
      <c r="N448" s="208" t="s">
        <v>11</v>
      </c>
      <c r="O448" s="208" t="s">
        <v>12</v>
      </c>
      <c r="P448" s="209" t="s">
        <v>22</v>
      </c>
      <c r="Q448" s="144" t="s">
        <v>37</v>
      </c>
      <c r="R448" s="45"/>
      <c r="S448" s="56"/>
      <c r="T448" s="64"/>
    </row>
    <row r="449" spans="1:20" x14ac:dyDescent="0.25">
      <c r="A449" s="3"/>
      <c r="B449" s="329" t="s">
        <v>136</v>
      </c>
      <c r="C449" s="323"/>
      <c r="D449" s="145"/>
      <c r="E449" s="145"/>
      <c r="F449" s="145"/>
      <c r="G449" s="145"/>
      <c r="H449" s="145"/>
      <c r="I449" s="145"/>
      <c r="J449" s="145"/>
      <c r="K449" s="145"/>
      <c r="L449" s="145"/>
      <c r="M449" s="145"/>
      <c r="N449" s="145"/>
      <c r="O449" s="210">
        <f t="shared" si="8"/>
        <v>0</v>
      </c>
      <c r="P449" s="214"/>
      <c r="Q449" s="146"/>
      <c r="R449" s="45"/>
      <c r="S449" s="56"/>
      <c r="T449" s="64"/>
    </row>
    <row r="450" spans="1:20" x14ac:dyDescent="0.25">
      <c r="A450" s="3"/>
      <c r="B450" s="329" t="s">
        <v>136</v>
      </c>
      <c r="C450" s="323"/>
      <c r="D450" s="145"/>
      <c r="E450" s="145"/>
      <c r="F450" s="145"/>
      <c r="G450" s="145"/>
      <c r="H450" s="145"/>
      <c r="I450" s="145"/>
      <c r="J450" s="145"/>
      <c r="K450" s="145"/>
      <c r="L450" s="145"/>
      <c r="M450" s="145"/>
      <c r="N450" s="145"/>
      <c r="O450" s="210">
        <f t="shared" si="8"/>
        <v>0</v>
      </c>
      <c r="P450" s="214"/>
      <c r="Q450" s="146"/>
      <c r="R450" s="45"/>
      <c r="S450" s="56"/>
      <c r="T450" s="64"/>
    </row>
    <row r="451" spans="1:20" x14ac:dyDescent="0.25">
      <c r="A451" s="3"/>
      <c r="B451" s="329" t="s">
        <v>136</v>
      </c>
      <c r="C451" s="323"/>
      <c r="D451" s="145"/>
      <c r="E451" s="145"/>
      <c r="F451" s="145"/>
      <c r="G451" s="145"/>
      <c r="H451" s="145"/>
      <c r="I451" s="145"/>
      <c r="J451" s="145"/>
      <c r="K451" s="145"/>
      <c r="L451" s="145"/>
      <c r="M451" s="145"/>
      <c r="N451" s="145"/>
      <c r="O451" s="210">
        <f t="shared" si="8"/>
        <v>0</v>
      </c>
      <c r="P451" s="214"/>
      <c r="Q451" s="146"/>
      <c r="R451" s="45"/>
      <c r="S451" s="56"/>
      <c r="T451" s="64"/>
    </row>
    <row r="452" spans="1:20" x14ac:dyDescent="0.25">
      <c r="A452" s="3"/>
      <c r="B452" s="329" t="s">
        <v>136</v>
      </c>
      <c r="C452" s="323"/>
      <c r="D452" s="145"/>
      <c r="E452" s="145"/>
      <c r="F452" s="145"/>
      <c r="G452" s="145"/>
      <c r="H452" s="145"/>
      <c r="I452" s="145"/>
      <c r="J452" s="145"/>
      <c r="K452" s="145"/>
      <c r="L452" s="145"/>
      <c r="M452" s="145"/>
      <c r="N452" s="145"/>
      <c r="O452" s="210">
        <f t="shared" si="8"/>
        <v>0</v>
      </c>
      <c r="P452" s="214"/>
      <c r="Q452" s="146"/>
      <c r="R452" s="45"/>
      <c r="S452" s="56"/>
      <c r="T452" s="64"/>
    </row>
    <row r="453" spans="1:20" x14ac:dyDescent="0.25">
      <c r="A453" s="3"/>
      <c r="B453" s="329" t="s">
        <v>136</v>
      </c>
      <c r="C453" s="323"/>
      <c r="D453" s="145"/>
      <c r="E453" s="145"/>
      <c r="F453" s="145"/>
      <c r="G453" s="145"/>
      <c r="H453" s="145"/>
      <c r="I453" s="145"/>
      <c r="J453" s="145"/>
      <c r="K453" s="145"/>
      <c r="L453" s="145"/>
      <c r="M453" s="145"/>
      <c r="N453" s="145"/>
      <c r="O453" s="210">
        <f t="shared" si="8"/>
        <v>0</v>
      </c>
      <c r="P453" s="214"/>
      <c r="Q453" s="146"/>
      <c r="R453" s="45"/>
      <c r="S453" s="56"/>
      <c r="T453" s="64"/>
    </row>
    <row r="454" spans="1:20" x14ac:dyDescent="0.25">
      <c r="A454" s="3"/>
      <c r="B454" s="329" t="s">
        <v>136</v>
      </c>
      <c r="C454" s="323"/>
      <c r="D454" s="145"/>
      <c r="E454" s="145"/>
      <c r="F454" s="145"/>
      <c r="G454" s="145"/>
      <c r="H454" s="145"/>
      <c r="I454" s="145"/>
      <c r="J454" s="145"/>
      <c r="K454" s="145"/>
      <c r="L454" s="145"/>
      <c r="M454" s="145"/>
      <c r="N454" s="145"/>
      <c r="O454" s="210">
        <f t="shared" si="8"/>
        <v>0</v>
      </c>
      <c r="P454" s="214"/>
      <c r="Q454" s="146"/>
      <c r="R454" s="45"/>
      <c r="S454" s="56"/>
      <c r="T454" s="64"/>
    </row>
    <row r="455" spans="1:20" x14ac:dyDescent="0.25">
      <c r="A455" s="3"/>
      <c r="B455" s="329" t="s">
        <v>136</v>
      </c>
      <c r="C455" s="323"/>
      <c r="D455" s="145"/>
      <c r="E455" s="145"/>
      <c r="F455" s="145"/>
      <c r="G455" s="145"/>
      <c r="H455" s="145"/>
      <c r="I455" s="145"/>
      <c r="J455" s="145"/>
      <c r="K455" s="145"/>
      <c r="L455" s="145"/>
      <c r="M455" s="145"/>
      <c r="N455" s="145"/>
      <c r="O455" s="210">
        <f t="shared" si="8"/>
        <v>0</v>
      </c>
      <c r="P455" s="214"/>
      <c r="Q455" s="146"/>
      <c r="R455" s="45"/>
      <c r="S455" s="56"/>
      <c r="T455" s="64"/>
    </row>
    <row r="456" spans="1:20" x14ac:dyDescent="0.25">
      <c r="A456" s="3"/>
      <c r="B456" s="329" t="s">
        <v>136</v>
      </c>
      <c r="C456" s="327" t="s">
        <v>37</v>
      </c>
      <c r="D456" s="145"/>
      <c r="E456" s="145"/>
      <c r="F456" s="145"/>
      <c r="G456" s="145"/>
      <c r="H456" s="145"/>
      <c r="I456" s="145"/>
      <c r="J456" s="145"/>
      <c r="K456" s="145"/>
      <c r="L456" s="145"/>
      <c r="M456" s="145"/>
      <c r="N456" s="145"/>
      <c r="O456" s="210">
        <f t="shared" si="8"/>
        <v>0</v>
      </c>
      <c r="P456" s="214"/>
      <c r="Q456" s="146"/>
      <c r="R456" s="45"/>
      <c r="S456" s="56"/>
      <c r="T456" s="64"/>
    </row>
    <row r="457" spans="1:20" x14ac:dyDescent="0.25">
      <c r="A457" s="3"/>
      <c r="B457" s="329" t="s">
        <v>136</v>
      </c>
      <c r="C457" s="328"/>
      <c r="D457" s="145"/>
      <c r="E457" s="145"/>
      <c r="F457" s="145"/>
      <c r="G457" s="145"/>
      <c r="H457" s="145"/>
      <c r="I457" s="145"/>
      <c r="J457" s="145"/>
      <c r="K457" s="145"/>
      <c r="L457" s="145"/>
      <c r="M457" s="145"/>
      <c r="N457" s="145"/>
      <c r="O457" s="210">
        <f t="shared" si="8"/>
        <v>0</v>
      </c>
      <c r="P457" s="214"/>
      <c r="Q457" s="146"/>
      <c r="R457" s="45"/>
      <c r="S457" s="56"/>
      <c r="T457" s="64"/>
    </row>
    <row r="458" spans="1:20" x14ac:dyDescent="0.25">
      <c r="A458" s="3"/>
      <c r="B458" s="437" t="s">
        <v>137</v>
      </c>
      <c r="C458" s="438"/>
      <c r="D458" s="438"/>
      <c r="E458" s="438"/>
      <c r="F458" s="438"/>
      <c r="G458" s="438"/>
      <c r="H458" s="438"/>
      <c r="I458" s="438"/>
      <c r="J458" s="438"/>
      <c r="K458" s="438"/>
      <c r="L458" s="438"/>
      <c r="M458" s="438"/>
      <c r="N458" s="438"/>
      <c r="O458" s="438"/>
      <c r="P458" s="150">
        <f>SUM(O460:O468)</f>
        <v>0</v>
      </c>
      <c r="Q458" s="143">
        <f>SUM(Q460:Q468)</f>
        <v>0</v>
      </c>
      <c r="R458" s="45"/>
      <c r="S458" s="56"/>
      <c r="T458" s="64"/>
    </row>
    <row r="459" spans="1:20" x14ac:dyDescent="0.25">
      <c r="A459" s="3"/>
      <c r="B459" s="326" t="s">
        <v>0</v>
      </c>
      <c r="C459" s="208" t="s">
        <v>1</v>
      </c>
      <c r="D459" s="208" t="s">
        <v>2</v>
      </c>
      <c r="E459" s="208" t="s">
        <v>28</v>
      </c>
      <c r="F459" s="208" t="s">
        <v>3</v>
      </c>
      <c r="G459" s="208" t="s">
        <v>4</v>
      </c>
      <c r="H459" s="208" t="s">
        <v>5</v>
      </c>
      <c r="I459" s="208" t="s">
        <v>6</v>
      </c>
      <c r="J459" s="208" t="s">
        <v>7</v>
      </c>
      <c r="K459" s="208" t="s">
        <v>8</v>
      </c>
      <c r="L459" s="208" t="s">
        <v>9</v>
      </c>
      <c r="M459" s="208" t="s">
        <v>10</v>
      </c>
      <c r="N459" s="208" t="s">
        <v>11</v>
      </c>
      <c r="O459" s="208" t="s">
        <v>12</v>
      </c>
      <c r="P459" s="209" t="s">
        <v>22</v>
      </c>
      <c r="Q459" s="144" t="s">
        <v>37</v>
      </c>
      <c r="R459" s="45"/>
      <c r="S459" s="56"/>
      <c r="T459" s="64"/>
    </row>
    <row r="460" spans="1:20" x14ac:dyDescent="0.25">
      <c r="A460" s="3"/>
      <c r="B460" s="329" t="s">
        <v>137</v>
      </c>
      <c r="C460" s="323"/>
      <c r="D460" s="145"/>
      <c r="E460" s="145"/>
      <c r="F460" s="145"/>
      <c r="G460" s="145"/>
      <c r="H460" s="145"/>
      <c r="I460" s="145"/>
      <c r="J460" s="145"/>
      <c r="K460" s="145"/>
      <c r="L460" s="145"/>
      <c r="M460" s="145"/>
      <c r="N460" s="145"/>
      <c r="O460" s="210">
        <f t="shared" si="8"/>
        <v>0</v>
      </c>
      <c r="P460" s="214"/>
      <c r="Q460" s="146"/>
      <c r="R460" s="45"/>
      <c r="S460" s="56"/>
      <c r="T460" s="64"/>
    </row>
    <row r="461" spans="1:20" x14ac:dyDescent="0.25">
      <c r="A461" s="3"/>
      <c r="B461" s="329" t="s">
        <v>137</v>
      </c>
      <c r="C461" s="323"/>
      <c r="D461" s="145"/>
      <c r="E461" s="145"/>
      <c r="F461" s="145"/>
      <c r="G461" s="145"/>
      <c r="H461" s="145"/>
      <c r="I461" s="145"/>
      <c r="J461" s="145"/>
      <c r="K461" s="145"/>
      <c r="L461" s="145"/>
      <c r="M461" s="145"/>
      <c r="N461" s="145"/>
      <c r="O461" s="210">
        <f t="shared" si="8"/>
        <v>0</v>
      </c>
      <c r="P461" s="214"/>
      <c r="Q461" s="146"/>
      <c r="R461" s="45"/>
      <c r="S461" s="56"/>
      <c r="T461" s="64"/>
    </row>
    <row r="462" spans="1:20" x14ac:dyDescent="0.25">
      <c r="A462" s="3"/>
      <c r="B462" s="329" t="s">
        <v>137</v>
      </c>
      <c r="C462" s="323"/>
      <c r="D462" s="145"/>
      <c r="E462" s="145"/>
      <c r="F462" s="145"/>
      <c r="G462" s="145"/>
      <c r="H462" s="145"/>
      <c r="I462" s="145"/>
      <c r="J462" s="145"/>
      <c r="K462" s="145"/>
      <c r="L462" s="145"/>
      <c r="M462" s="145"/>
      <c r="N462" s="145"/>
      <c r="O462" s="210">
        <f t="shared" si="8"/>
        <v>0</v>
      </c>
      <c r="P462" s="214"/>
      <c r="Q462" s="146"/>
      <c r="R462" s="45"/>
      <c r="S462" s="56"/>
      <c r="T462" s="64"/>
    </row>
    <row r="463" spans="1:20" x14ac:dyDescent="0.25">
      <c r="A463" s="3"/>
      <c r="B463" s="329" t="s">
        <v>137</v>
      </c>
      <c r="C463" s="323"/>
      <c r="D463" s="145"/>
      <c r="E463" s="145"/>
      <c r="F463" s="145"/>
      <c r="G463" s="145"/>
      <c r="H463" s="145"/>
      <c r="I463" s="145"/>
      <c r="J463" s="145"/>
      <c r="K463" s="145"/>
      <c r="L463" s="145"/>
      <c r="M463" s="145"/>
      <c r="N463" s="145"/>
      <c r="O463" s="210">
        <f t="shared" si="8"/>
        <v>0</v>
      </c>
      <c r="P463" s="214"/>
      <c r="Q463" s="146"/>
      <c r="R463" s="45"/>
      <c r="S463" s="56"/>
      <c r="T463" s="64"/>
    </row>
    <row r="464" spans="1:20" x14ac:dyDescent="0.25">
      <c r="A464" s="3"/>
      <c r="B464" s="329" t="s">
        <v>137</v>
      </c>
      <c r="C464" s="323"/>
      <c r="D464" s="145"/>
      <c r="E464" s="145"/>
      <c r="F464" s="145"/>
      <c r="G464" s="145"/>
      <c r="H464" s="145"/>
      <c r="I464" s="145"/>
      <c r="J464" s="145"/>
      <c r="K464" s="145"/>
      <c r="L464" s="145"/>
      <c r="M464" s="145"/>
      <c r="N464" s="145"/>
      <c r="O464" s="210">
        <f t="shared" si="8"/>
        <v>0</v>
      </c>
      <c r="P464" s="214"/>
      <c r="Q464" s="146"/>
      <c r="R464" s="45"/>
      <c r="S464" s="56"/>
      <c r="T464" s="64"/>
    </row>
    <row r="465" spans="1:20" x14ac:dyDescent="0.25">
      <c r="A465" s="3"/>
      <c r="B465" s="329" t="s">
        <v>137</v>
      </c>
      <c r="C465" s="323"/>
      <c r="D465" s="145"/>
      <c r="E465" s="145"/>
      <c r="F465" s="145"/>
      <c r="G465" s="145"/>
      <c r="H465" s="145"/>
      <c r="I465" s="145"/>
      <c r="J465" s="145"/>
      <c r="K465" s="145"/>
      <c r="L465" s="145"/>
      <c r="M465" s="145"/>
      <c r="N465" s="145"/>
      <c r="O465" s="210">
        <f t="shared" si="8"/>
        <v>0</v>
      </c>
      <c r="P465" s="214"/>
      <c r="Q465" s="146"/>
      <c r="R465" s="45"/>
      <c r="S465" s="56"/>
      <c r="T465" s="64"/>
    </row>
    <row r="466" spans="1:20" x14ac:dyDescent="0.25">
      <c r="A466" s="3"/>
      <c r="B466" s="329" t="s">
        <v>137</v>
      </c>
      <c r="C466" s="323"/>
      <c r="D466" s="145"/>
      <c r="E466" s="145"/>
      <c r="F466" s="145"/>
      <c r="G466" s="145"/>
      <c r="H466" s="145"/>
      <c r="I466" s="145"/>
      <c r="J466" s="145"/>
      <c r="K466" s="145"/>
      <c r="L466" s="145"/>
      <c r="M466" s="145"/>
      <c r="N466" s="145"/>
      <c r="O466" s="210">
        <f t="shared" si="8"/>
        <v>0</v>
      </c>
      <c r="P466" s="214"/>
      <c r="Q466" s="146"/>
      <c r="R466" s="45"/>
      <c r="S466" s="56"/>
      <c r="T466" s="64"/>
    </row>
    <row r="467" spans="1:20" x14ac:dyDescent="0.25">
      <c r="A467" s="3"/>
      <c r="B467" s="329" t="s">
        <v>137</v>
      </c>
      <c r="C467" s="327" t="s">
        <v>37</v>
      </c>
      <c r="D467" s="145"/>
      <c r="E467" s="145"/>
      <c r="F467" s="145"/>
      <c r="G467" s="145"/>
      <c r="H467" s="145"/>
      <c r="I467" s="145"/>
      <c r="J467" s="145"/>
      <c r="K467" s="145"/>
      <c r="L467" s="145"/>
      <c r="M467" s="145"/>
      <c r="N467" s="145"/>
      <c r="O467" s="210">
        <f t="shared" si="8"/>
        <v>0</v>
      </c>
      <c r="P467" s="214"/>
      <c r="Q467" s="146"/>
      <c r="R467" s="45"/>
      <c r="S467" s="56"/>
      <c r="T467" s="64"/>
    </row>
    <row r="468" spans="1:20" x14ac:dyDescent="0.25">
      <c r="A468" s="3"/>
      <c r="B468" s="329" t="s">
        <v>137</v>
      </c>
      <c r="C468" s="328"/>
      <c r="D468" s="145"/>
      <c r="E468" s="145"/>
      <c r="F468" s="145"/>
      <c r="G468" s="145"/>
      <c r="H468" s="145"/>
      <c r="I468" s="145"/>
      <c r="J468" s="145"/>
      <c r="K468" s="145"/>
      <c r="L468" s="145"/>
      <c r="M468" s="145"/>
      <c r="N468" s="145"/>
      <c r="O468" s="210">
        <f t="shared" si="8"/>
        <v>0</v>
      </c>
      <c r="P468" s="214"/>
      <c r="Q468" s="146"/>
      <c r="R468" s="45"/>
      <c r="S468" s="56"/>
      <c r="T468" s="64"/>
    </row>
    <row r="469" spans="1:20" x14ac:dyDescent="0.25">
      <c r="A469" s="3"/>
      <c r="B469" s="437" t="s">
        <v>138</v>
      </c>
      <c r="C469" s="438"/>
      <c r="D469" s="438"/>
      <c r="E469" s="438"/>
      <c r="F469" s="438"/>
      <c r="G469" s="438"/>
      <c r="H469" s="438"/>
      <c r="I469" s="438"/>
      <c r="J469" s="438"/>
      <c r="K469" s="438"/>
      <c r="L469" s="438"/>
      <c r="M469" s="438"/>
      <c r="N469" s="438"/>
      <c r="O469" s="438"/>
      <c r="P469" s="150">
        <f>SUM(O471:O479)</f>
        <v>0</v>
      </c>
      <c r="Q469" s="143">
        <f>SUM(Q471:Q479)</f>
        <v>0</v>
      </c>
      <c r="R469" s="45"/>
      <c r="S469" s="56"/>
      <c r="T469" s="64"/>
    </row>
    <row r="470" spans="1:20" x14ac:dyDescent="0.25">
      <c r="A470" s="3"/>
      <c r="B470" s="326" t="s">
        <v>0</v>
      </c>
      <c r="C470" s="208" t="s">
        <v>1</v>
      </c>
      <c r="D470" s="208" t="s">
        <v>2</v>
      </c>
      <c r="E470" s="208" t="s">
        <v>28</v>
      </c>
      <c r="F470" s="208" t="s">
        <v>3</v>
      </c>
      <c r="G470" s="208" t="s">
        <v>4</v>
      </c>
      <c r="H470" s="208" t="s">
        <v>5</v>
      </c>
      <c r="I470" s="208" t="s">
        <v>6</v>
      </c>
      <c r="J470" s="208" t="s">
        <v>7</v>
      </c>
      <c r="K470" s="208" t="s">
        <v>8</v>
      </c>
      <c r="L470" s="208" t="s">
        <v>9</v>
      </c>
      <c r="M470" s="208" t="s">
        <v>10</v>
      </c>
      <c r="N470" s="208" t="s">
        <v>11</v>
      </c>
      <c r="O470" s="208" t="s">
        <v>12</v>
      </c>
      <c r="P470" s="209" t="s">
        <v>22</v>
      </c>
      <c r="Q470" s="144" t="s">
        <v>37</v>
      </c>
      <c r="R470" s="45"/>
      <c r="S470" s="56"/>
      <c r="T470" s="64"/>
    </row>
    <row r="471" spans="1:20" x14ac:dyDescent="0.25">
      <c r="A471" s="3"/>
      <c r="B471" s="329" t="s">
        <v>138</v>
      </c>
      <c r="C471" s="323"/>
      <c r="D471" s="145"/>
      <c r="E471" s="145"/>
      <c r="F471" s="145"/>
      <c r="G471" s="145"/>
      <c r="H471" s="145"/>
      <c r="I471" s="145"/>
      <c r="J471" s="145"/>
      <c r="K471" s="145"/>
      <c r="L471" s="145"/>
      <c r="M471" s="145"/>
      <c r="N471" s="145"/>
      <c r="O471" s="210">
        <f t="shared" si="8"/>
        <v>0</v>
      </c>
      <c r="P471" s="214"/>
      <c r="Q471" s="146"/>
      <c r="R471" s="45"/>
      <c r="S471" s="56"/>
      <c r="T471" s="64"/>
    </row>
    <row r="472" spans="1:20" x14ac:dyDescent="0.25">
      <c r="A472" s="3"/>
      <c r="B472" s="329" t="s">
        <v>138</v>
      </c>
      <c r="C472" s="323"/>
      <c r="D472" s="145"/>
      <c r="E472" s="145"/>
      <c r="F472" s="145"/>
      <c r="G472" s="145"/>
      <c r="H472" s="145"/>
      <c r="I472" s="145"/>
      <c r="J472" s="145"/>
      <c r="K472" s="145"/>
      <c r="L472" s="145"/>
      <c r="M472" s="145"/>
      <c r="N472" s="145"/>
      <c r="O472" s="210">
        <f t="shared" si="8"/>
        <v>0</v>
      </c>
      <c r="P472" s="214"/>
      <c r="Q472" s="146"/>
      <c r="R472" s="45"/>
      <c r="S472" s="56"/>
      <c r="T472" s="64"/>
    </row>
    <row r="473" spans="1:20" x14ac:dyDescent="0.25">
      <c r="A473" s="3"/>
      <c r="B473" s="329" t="s">
        <v>138</v>
      </c>
      <c r="C473" s="323"/>
      <c r="D473" s="145"/>
      <c r="E473" s="145"/>
      <c r="F473" s="145"/>
      <c r="G473" s="145"/>
      <c r="H473" s="145"/>
      <c r="I473" s="145"/>
      <c r="J473" s="145"/>
      <c r="K473" s="145"/>
      <c r="L473" s="145"/>
      <c r="M473" s="145"/>
      <c r="N473" s="145"/>
      <c r="O473" s="210">
        <f t="shared" si="8"/>
        <v>0</v>
      </c>
      <c r="P473" s="214"/>
      <c r="Q473" s="146"/>
      <c r="R473" s="45"/>
      <c r="S473" s="56"/>
      <c r="T473" s="64"/>
    </row>
    <row r="474" spans="1:20" x14ac:dyDescent="0.25">
      <c r="A474" s="3"/>
      <c r="B474" s="329" t="s">
        <v>138</v>
      </c>
      <c r="C474" s="323"/>
      <c r="D474" s="145"/>
      <c r="E474" s="145"/>
      <c r="F474" s="145"/>
      <c r="G474" s="145"/>
      <c r="H474" s="145"/>
      <c r="I474" s="145"/>
      <c r="J474" s="145"/>
      <c r="K474" s="145"/>
      <c r="L474" s="145"/>
      <c r="M474" s="145"/>
      <c r="N474" s="145"/>
      <c r="O474" s="210">
        <f t="shared" si="8"/>
        <v>0</v>
      </c>
      <c r="P474" s="214"/>
      <c r="Q474" s="146"/>
      <c r="R474" s="45"/>
      <c r="S474" s="56"/>
      <c r="T474" s="64"/>
    </row>
    <row r="475" spans="1:20" x14ac:dyDescent="0.25">
      <c r="A475" s="3"/>
      <c r="B475" s="329" t="s">
        <v>138</v>
      </c>
      <c r="C475" s="323"/>
      <c r="D475" s="145"/>
      <c r="E475" s="145"/>
      <c r="F475" s="145"/>
      <c r="G475" s="145"/>
      <c r="H475" s="145"/>
      <c r="I475" s="145"/>
      <c r="J475" s="145"/>
      <c r="K475" s="145"/>
      <c r="L475" s="145"/>
      <c r="M475" s="145"/>
      <c r="N475" s="145"/>
      <c r="O475" s="210">
        <f t="shared" si="8"/>
        <v>0</v>
      </c>
      <c r="P475" s="214"/>
      <c r="Q475" s="146"/>
      <c r="R475" s="45"/>
      <c r="S475" s="56"/>
      <c r="T475" s="64"/>
    </row>
    <row r="476" spans="1:20" x14ac:dyDescent="0.25">
      <c r="A476" s="3"/>
      <c r="B476" s="329" t="s">
        <v>138</v>
      </c>
      <c r="C476" s="323"/>
      <c r="D476" s="145"/>
      <c r="E476" s="145"/>
      <c r="F476" s="145"/>
      <c r="G476" s="145"/>
      <c r="H476" s="145"/>
      <c r="I476" s="145"/>
      <c r="J476" s="145"/>
      <c r="K476" s="145"/>
      <c r="L476" s="145"/>
      <c r="M476" s="145"/>
      <c r="N476" s="145"/>
      <c r="O476" s="210">
        <f t="shared" si="8"/>
        <v>0</v>
      </c>
      <c r="P476" s="214"/>
      <c r="Q476" s="146"/>
      <c r="R476" s="45"/>
      <c r="S476" s="56"/>
      <c r="T476" s="64"/>
    </row>
    <row r="477" spans="1:20" x14ac:dyDescent="0.25">
      <c r="A477" s="3"/>
      <c r="B477" s="329" t="s">
        <v>138</v>
      </c>
      <c r="C477" s="323"/>
      <c r="D477" s="145"/>
      <c r="E477" s="145"/>
      <c r="F477" s="145"/>
      <c r="G477" s="145"/>
      <c r="H477" s="145"/>
      <c r="I477" s="145"/>
      <c r="J477" s="145"/>
      <c r="K477" s="145"/>
      <c r="L477" s="145"/>
      <c r="M477" s="145"/>
      <c r="N477" s="145"/>
      <c r="O477" s="210">
        <f t="shared" si="8"/>
        <v>0</v>
      </c>
      <c r="P477" s="214"/>
      <c r="Q477" s="146"/>
      <c r="R477" s="45"/>
      <c r="S477" s="56"/>
      <c r="T477" s="64"/>
    </row>
    <row r="478" spans="1:20" x14ac:dyDescent="0.25">
      <c r="A478" s="3"/>
      <c r="B478" s="329" t="s">
        <v>138</v>
      </c>
      <c r="C478" s="327" t="s">
        <v>37</v>
      </c>
      <c r="D478" s="145"/>
      <c r="E478" s="145"/>
      <c r="F478" s="145"/>
      <c r="G478" s="145"/>
      <c r="H478" s="145"/>
      <c r="I478" s="145"/>
      <c r="J478" s="145"/>
      <c r="K478" s="145"/>
      <c r="L478" s="145"/>
      <c r="M478" s="145"/>
      <c r="N478" s="145"/>
      <c r="O478" s="210">
        <f t="shared" si="8"/>
        <v>0</v>
      </c>
      <c r="P478" s="214"/>
      <c r="Q478" s="146"/>
      <c r="R478" s="45"/>
      <c r="S478" s="56"/>
      <c r="T478" s="64"/>
    </row>
    <row r="479" spans="1:20" x14ac:dyDescent="0.25">
      <c r="A479" s="3"/>
      <c r="B479" s="329" t="s">
        <v>138</v>
      </c>
      <c r="C479" s="328"/>
      <c r="D479" s="145"/>
      <c r="E479" s="145"/>
      <c r="F479" s="145"/>
      <c r="G479" s="145"/>
      <c r="H479" s="145"/>
      <c r="I479" s="145"/>
      <c r="J479" s="145"/>
      <c r="K479" s="145"/>
      <c r="L479" s="145"/>
      <c r="M479" s="145"/>
      <c r="N479" s="145"/>
      <c r="O479" s="210">
        <f t="shared" si="8"/>
        <v>0</v>
      </c>
      <c r="P479" s="214"/>
      <c r="Q479" s="146"/>
      <c r="R479" s="45"/>
      <c r="S479" s="56"/>
      <c r="T479" s="64"/>
    </row>
    <row r="480" spans="1:20" x14ac:dyDescent="0.25">
      <c r="A480" s="3"/>
      <c r="B480" s="437" t="s">
        <v>139</v>
      </c>
      <c r="C480" s="438"/>
      <c r="D480" s="438"/>
      <c r="E480" s="438"/>
      <c r="F480" s="438"/>
      <c r="G480" s="438"/>
      <c r="H480" s="438"/>
      <c r="I480" s="438"/>
      <c r="J480" s="438"/>
      <c r="K480" s="438"/>
      <c r="L480" s="438"/>
      <c r="M480" s="438"/>
      <c r="N480" s="438"/>
      <c r="O480" s="438"/>
      <c r="P480" s="150">
        <f>SUM(O482:O490)</f>
        <v>0</v>
      </c>
      <c r="Q480" s="143">
        <f>SUM(Q482:Q490)</f>
        <v>0</v>
      </c>
      <c r="R480" s="45"/>
      <c r="S480" s="56"/>
      <c r="T480" s="64"/>
    </row>
    <row r="481" spans="1:20" x14ac:dyDescent="0.25">
      <c r="A481" s="3"/>
      <c r="B481" s="326" t="s">
        <v>0</v>
      </c>
      <c r="C481" s="208" t="s">
        <v>1</v>
      </c>
      <c r="D481" s="208" t="s">
        <v>2</v>
      </c>
      <c r="E481" s="208" t="s">
        <v>28</v>
      </c>
      <c r="F481" s="208" t="s">
        <v>3</v>
      </c>
      <c r="G481" s="208" t="s">
        <v>4</v>
      </c>
      <c r="H481" s="208" t="s">
        <v>5</v>
      </c>
      <c r="I481" s="208" t="s">
        <v>6</v>
      </c>
      <c r="J481" s="208" t="s">
        <v>7</v>
      </c>
      <c r="K481" s="208" t="s">
        <v>8</v>
      </c>
      <c r="L481" s="208" t="s">
        <v>9</v>
      </c>
      <c r="M481" s="208" t="s">
        <v>10</v>
      </c>
      <c r="N481" s="208" t="s">
        <v>11</v>
      </c>
      <c r="O481" s="208" t="s">
        <v>12</v>
      </c>
      <c r="P481" s="209" t="s">
        <v>22</v>
      </c>
      <c r="Q481" s="144" t="s">
        <v>37</v>
      </c>
      <c r="R481" s="45"/>
      <c r="S481" s="56"/>
      <c r="T481" s="64"/>
    </row>
    <row r="482" spans="1:20" x14ac:dyDescent="0.25">
      <c r="A482" s="3"/>
      <c r="B482" s="329" t="s">
        <v>139</v>
      </c>
      <c r="C482" s="323"/>
      <c r="D482" s="145"/>
      <c r="E482" s="145"/>
      <c r="F482" s="145"/>
      <c r="G482" s="145"/>
      <c r="H482" s="145"/>
      <c r="I482" s="145"/>
      <c r="J482" s="145"/>
      <c r="K482" s="145"/>
      <c r="L482" s="145"/>
      <c r="M482" s="145"/>
      <c r="N482" s="145"/>
      <c r="O482" s="210">
        <f t="shared" si="8"/>
        <v>0</v>
      </c>
      <c r="P482" s="214"/>
      <c r="Q482" s="146"/>
      <c r="R482" s="45"/>
      <c r="S482" s="56"/>
      <c r="T482" s="64"/>
    </row>
    <row r="483" spans="1:20" x14ac:dyDescent="0.25">
      <c r="A483" s="3"/>
      <c r="B483" s="329" t="s">
        <v>139</v>
      </c>
      <c r="C483" s="323"/>
      <c r="D483" s="145"/>
      <c r="E483" s="145"/>
      <c r="F483" s="145"/>
      <c r="G483" s="145"/>
      <c r="H483" s="145"/>
      <c r="I483" s="145"/>
      <c r="J483" s="145"/>
      <c r="K483" s="145"/>
      <c r="L483" s="145"/>
      <c r="M483" s="145"/>
      <c r="N483" s="145"/>
      <c r="O483" s="210">
        <f t="shared" si="8"/>
        <v>0</v>
      </c>
      <c r="P483" s="214"/>
      <c r="Q483" s="146"/>
      <c r="R483" s="45"/>
      <c r="S483" s="56"/>
      <c r="T483" s="64"/>
    </row>
    <row r="484" spans="1:20" x14ac:dyDescent="0.25">
      <c r="A484" s="3"/>
      <c r="B484" s="329" t="s">
        <v>139</v>
      </c>
      <c r="C484" s="323"/>
      <c r="D484" s="145"/>
      <c r="E484" s="145"/>
      <c r="F484" s="145"/>
      <c r="G484" s="145"/>
      <c r="H484" s="145"/>
      <c r="I484" s="145"/>
      <c r="J484" s="145"/>
      <c r="K484" s="145"/>
      <c r="L484" s="145"/>
      <c r="M484" s="145"/>
      <c r="N484" s="145"/>
      <c r="O484" s="210">
        <f t="shared" si="8"/>
        <v>0</v>
      </c>
      <c r="P484" s="214"/>
      <c r="Q484" s="146"/>
      <c r="R484" s="45"/>
      <c r="S484" s="56"/>
      <c r="T484" s="64"/>
    </row>
    <row r="485" spans="1:20" x14ac:dyDescent="0.25">
      <c r="A485" s="3"/>
      <c r="B485" s="329" t="s">
        <v>139</v>
      </c>
      <c r="C485" s="323"/>
      <c r="D485" s="145"/>
      <c r="E485" s="145"/>
      <c r="F485" s="145"/>
      <c r="G485" s="145"/>
      <c r="H485" s="145"/>
      <c r="I485" s="145"/>
      <c r="J485" s="145"/>
      <c r="K485" s="145"/>
      <c r="L485" s="145"/>
      <c r="M485" s="145"/>
      <c r="N485" s="145"/>
      <c r="O485" s="210">
        <f t="shared" si="8"/>
        <v>0</v>
      </c>
      <c r="P485" s="214"/>
      <c r="Q485" s="146"/>
      <c r="R485" s="45"/>
      <c r="S485" s="56"/>
      <c r="T485" s="64"/>
    </row>
    <row r="486" spans="1:20" x14ac:dyDescent="0.25">
      <c r="A486" s="3"/>
      <c r="B486" s="329" t="s">
        <v>139</v>
      </c>
      <c r="C486" s="323"/>
      <c r="D486" s="145"/>
      <c r="E486" s="145"/>
      <c r="F486" s="145"/>
      <c r="G486" s="145"/>
      <c r="H486" s="145"/>
      <c r="I486" s="145"/>
      <c r="J486" s="145"/>
      <c r="K486" s="145"/>
      <c r="L486" s="145"/>
      <c r="M486" s="145"/>
      <c r="N486" s="145"/>
      <c r="O486" s="210">
        <f t="shared" si="8"/>
        <v>0</v>
      </c>
      <c r="P486" s="214"/>
      <c r="Q486" s="146"/>
      <c r="R486" s="45"/>
      <c r="S486" s="56"/>
      <c r="T486" s="64"/>
    </row>
    <row r="487" spans="1:20" x14ac:dyDescent="0.25">
      <c r="A487" s="3"/>
      <c r="B487" s="329" t="s">
        <v>139</v>
      </c>
      <c r="C487" s="323"/>
      <c r="D487" s="145"/>
      <c r="E487" s="145"/>
      <c r="F487" s="145"/>
      <c r="G487" s="145"/>
      <c r="H487" s="145"/>
      <c r="I487" s="145"/>
      <c r="J487" s="145"/>
      <c r="K487" s="145"/>
      <c r="L487" s="145"/>
      <c r="M487" s="145"/>
      <c r="N487" s="145"/>
      <c r="O487" s="210">
        <f t="shared" si="8"/>
        <v>0</v>
      </c>
      <c r="P487" s="214"/>
      <c r="Q487" s="146"/>
      <c r="R487" s="45"/>
      <c r="S487" s="56"/>
      <c r="T487" s="64"/>
    </row>
    <row r="488" spans="1:20" x14ac:dyDescent="0.25">
      <c r="A488" s="3"/>
      <c r="B488" s="329" t="s">
        <v>139</v>
      </c>
      <c r="C488" s="323"/>
      <c r="D488" s="145"/>
      <c r="E488" s="145"/>
      <c r="F488" s="145"/>
      <c r="G488" s="145"/>
      <c r="H488" s="145"/>
      <c r="I488" s="145"/>
      <c r="J488" s="145"/>
      <c r="K488" s="145"/>
      <c r="L488" s="145"/>
      <c r="M488" s="145"/>
      <c r="N488" s="145"/>
      <c r="O488" s="210">
        <f t="shared" si="8"/>
        <v>0</v>
      </c>
      <c r="P488" s="214"/>
      <c r="Q488" s="146"/>
      <c r="R488" s="45"/>
      <c r="S488" s="56"/>
      <c r="T488" s="64"/>
    </row>
    <row r="489" spans="1:20" x14ac:dyDescent="0.25">
      <c r="A489" s="3"/>
      <c r="B489" s="329" t="s">
        <v>139</v>
      </c>
      <c r="C489" s="327" t="s">
        <v>37</v>
      </c>
      <c r="D489" s="145"/>
      <c r="E489" s="145"/>
      <c r="F489" s="145"/>
      <c r="G489" s="145"/>
      <c r="H489" s="145"/>
      <c r="I489" s="145"/>
      <c r="J489" s="145"/>
      <c r="K489" s="145"/>
      <c r="L489" s="145"/>
      <c r="M489" s="145"/>
      <c r="N489" s="145"/>
      <c r="O489" s="210">
        <f t="shared" si="8"/>
        <v>0</v>
      </c>
      <c r="P489" s="214"/>
      <c r="Q489" s="146"/>
      <c r="R489" s="45"/>
      <c r="S489" s="56"/>
      <c r="T489" s="64"/>
    </row>
    <row r="490" spans="1:20" x14ac:dyDescent="0.25">
      <c r="A490" s="3"/>
      <c r="B490" s="329" t="s">
        <v>139</v>
      </c>
      <c r="C490" s="328"/>
      <c r="D490" s="145"/>
      <c r="E490" s="145"/>
      <c r="F490" s="145"/>
      <c r="G490" s="145"/>
      <c r="H490" s="145"/>
      <c r="I490" s="145"/>
      <c r="J490" s="145"/>
      <c r="K490" s="145"/>
      <c r="L490" s="145"/>
      <c r="M490" s="145"/>
      <c r="N490" s="145"/>
      <c r="O490" s="210">
        <f t="shared" si="8"/>
        <v>0</v>
      </c>
      <c r="P490" s="214"/>
      <c r="Q490" s="146"/>
      <c r="R490" s="45"/>
      <c r="S490" s="56"/>
      <c r="T490" s="64"/>
    </row>
    <row r="491" spans="1:20" x14ac:dyDescent="0.25">
      <c r="A491" s="3"/>
      <c r="B491" s="437" t="s">
        <v>140</v>
      </c>
      <c r="C491" s="438"/>
      <c r="D491" s="438"/>
      <c r="E491" s="438"/>
      <c r="F491" s="438"/>
      <c r="G491" s="438"/>
      <c r="H491" s="438"/>
      <c r="I491" s="438"/>
      <c r="J491" s="438"/>
      <c r="K491" s="438"/>
      <c r="L491" s="438"/>
      <c r="M491" s="438"/>
      <c r="N491" s="438"/>
      <c r="O491" s="438"/>
      <c r="P491" s="150">
        <f>SUM(O493:O501)</f>
        <v>0</v>
      </c>
      <c r="Q491" s="143">
        <f>SUM(Q493:Q505)</f>
        <v>0</v>
      </c>
      <c r="R491" s="45"/>
      <c r="S491" s="56"/>
      <c r="T491" s="64"/>
    </row>
    <row r="492" spans="1:20" x14ac:dyDescent="0.25">
      <c r="A492" s="3"/>
      <c r="B492" s="326" t="s">
        <v>0</v>
      </c>
      <c r="C492" s="208" t="s">
        <v>1</v>
      </c>
      <c r="D492" s="208" t="s">
        <v>2</v>
      </c>
      <c r="E492" s="208" t="s">
        <v>28</v>
      </c>
      <c r="F492" s="208" t="s">
        <v>3</v>
      </c>
      <c r="G492" s="208" t="s">
        <v>4</v>
      </c>
      <c r="H492" s="208" t="s">
        <v>5</v>
      </c>
      <c r="I492" s="208" t="s">
        <v>6</v>
      </c>
      <c r="J492" s="208" t="s">
        <v>7</v>
      </c>
      <c r="K492" s="208" t="s">
        <v>8</v>
      </c>
      <c r="L492" s="208" t="s">
        <v>9</v>
      </c>
      <c r="M492" s="208" t="s">
        <v>10</v>
      </c>
      <c r="N492" s="208" t="s">
        <v>11</v>
      </c>
      <c r="O492" s="208" t="s">
        <v>12</v>
      </c>
      <c r="P492" s="209" t="s">
        <v>22</v>
      </c>
      <c r="Q492" s="144" t="s">
        <v>37</v>
      </c>
      <c r="R492" s="45"/>
      <c r="S492" s="56"/>
      <c r="T492" s="64"/>
    </row>
    <row r="493" spans="1:20" x14ac:dyDescent="0.25">
      <c r="A493" s="3"/>
      <c r="B493" s="329" t="s">
        <v>140</v>
      </c>
      <c r="C493" s="323"/>
      <c r="D493" s="145"/>
      <c r="E493" s="145"/>
      <c r="F493" s="145"/>
      <c r="G493" s="145"/>
      <c r="H493" s="145"/>
      <c r="I493" s="145"/>
      <c r="J493" s="145"/>
      <c r="K493" s="145"/>
      <c r="L493" s="145"/>
      <c r="M493" s="145"/>
      <c r="N493" s="145"/>
      <c r="O493" s="210">
        <f t="shared" ref="O493:O505" si="9">SUM(F493:N493)</f>
        <v>0</v>
      </c>
      <c r="P493" s="214"/>
      <c r="Q493" s="146"/>
      <c r="R493" s="45"/>
      <c r="S493" s="56"/>
      <c r="T493" s="64"/>
    </row>
    <row r="494" spans="1:20" x14ac:dyDescent="0.25">
      <c r="A494" s="3"/>
      <c r="B494" s="329" t="s">
        <v>140</v>
      </c>
      <c r="C494" s="323"/>
      <c r="D494" s="145"/>
      <c r="E494" s="145"/>
      <c r="F494" s="145"/>
      <c r="G494" s="145"/>
      <c r="H494" s="145"/>
      <c r="I494" s="145"/>
      <c r="J494" s="145"/>
      <c r="K494" s="145"/>
      <c r="L494" s="145"/>
      <c r="M494" s="145"/>
      <c r="N494" s="145"/>
      <c r="O494" s="210">
        <f t="shared" si="9"/>
        <v>0</v>
      </c>
      <c r="P494" s="214"/>
      <c r="Q494" s="146"/>
      <c r="R494" s="45"/>
      <c r="S494" s="56"/>
      <c r="T494" s="64"/>
    </row>
    <row r="495" spans="1:20" x14ac:dyDescent="0.25">
      <c r="A495" s="3"/>
      <c r="B495" s="329" t="s">
        <v>140</v>
      </c>
      <c r="C495" s="323"/>
      <c r="D495" s="145"/>
      <c r="E495" s="145"/>
      <c r="F495" s="145"/>
      <c r="G495" s="145"/>
      <c r="H495" s="145"/>
      <c r="I495" s="145"/>
      <c r="J495" s="145"/>
      <c r="K495" s="145"/>
      <c r="L495" s="145"/>
      <c r="M495" s="145"/>
      <c r="N495" s="145"/>
      <c r="O495" s="210">
        <f t="shared" si="9"/>
        <v>0</v>
      </c>
      <c r="P495" s="214"/>
      <c r="Q495" s="146"/>
      <c r="R495" s="45"/>
      <c r="S495" s="56"/>
      <c r="T495" s="64"/>
    </row>
    <row r="496" spans="1:20" x14ac:dyDescent="0.25">
      <c r="A496" s="3"/>
      <c r="B496" s="329" t="s">
        <v>140</v>
      </c>
      <c r="C496" s="323"/>
      <c r="D496" s="145"/>
      <c r="E496" s="145"/>
      <c r="F496" s="145"/>
      <c r="G496" s="145"/>
      <c r="H496" s="145"/>
      <c r="I496" s="145"/>
      <c r="J496" s="145"/>
      <c r="K496" s="145"/>
      <c r="L496" s="145"/>
      <c r="M496" s="145"/>
      <c r="N496" s="145"/>
      <c r="O496" s="210">
        <f t="shared" si="9"/>
        <v>0</v>
      </c>
      <c r="P496" s="214"/>
      <c r="Q496" s="146"/>
      <c r="R496" s="45"/>
      <c r="S496" s="56"/>
      <c r="T496" s="64"/>
    </row>
    <row r="497" spans="1:20" x14ac:dyDescent="0.25">
      <c r="A497" s="3"/>
      <c r="B497" s="329" t="s">
        <v>140</v>
      </c>
      <c r="C497" s="323"/>
      <c r="D497" s="145"/>
      <c r="E497" s="145"/>
      <c r="F497" s="145"/>
      <c r="G497" s="145"/>
      <c r="H497" s="145"/>
      <c r="I497" s="145"/>
      <c r="J497" s="145"/>
      <c r="K497" s="145"/>
      <c r="L497" s="145"/>
      <c r="M497" s="145"/>
      <c r="N497" s="145"/>
      <c r="O497" s="210">
        <f t="shared" si="9"/>
        <v>0</v>
      </c>
      <c r="P497" s="214"/>
      <c r="Q497" s="146"/>
      <c r="R497" s="45"/>
      <c r="S497" s="56"/>
      <c r="T497" s="64"/>
    </row>
    <row r="498" spans="1:20" x14ac:dyDescent="0.25">
      <c r="A498" s="3"/>
      <c r="B498" s="329" t="s">
        <v>140</v>
      </c>
      <c r="C498" s="323"/>
      <c r="D498" s="145"/>
      <c r="E498" s="145"/>
      <c r="F498" s="145"/>
      <c r="G498" s="145"/>
      <c r="H498" s="145"/>
      <c r="I498" s="145"/>
      <c r="J498" s="145"/>
      <c r="K498" s="145"/>
      <c r="L498" s="145"/>
      <c r="M498" s="145"/>
      <c r="N498" s="145"/>
      <c r="O498" s="210">
        <f t="shared" si="9"/>
        <v>0</v>
      </c>
      <c r="P498" s="214"/>
      <c r="Q498" s="146"/>
      <c r="R498" s="45"/>
      <c r="S498" s="56"/>
      <c r="T498" s="64"/>
    </row>
    <row r="499" spans="1:20" x14ac:dyDescent="0.25">
      <c r="A499" s="3"/>
      <c r="B499" s="329" t="s">
        <v>140</v>
      </c>
      <c r="C499" s="323"/>
      <c r="D499" s="145"/>
      <c r="E499" s="145"/>
      <c r="F499" s="145"/>
      <c r="G499" s="145"/>
      <c r="H499" s="145"/>
      <c r="I499" s="145"/>
      <c r="J499" s="145"/>
      <c r="K499" s="145"/>
      <c r="L499" s="145"/>
      <c r="M499" s="145"/>
      <c r="N499" s="145"/>
      <c r="O499" s="210">
        <f t="shared" si="9"/>
        <v>0</v>
      </c>
      <c r="P499" s="214"/>
      <c r="Q499" s="146"/>
      <c r="R499" s="45"/>
      <c r="S499" s="56"/>
      <c r="T499" s="64"/>
    </row>
    <row r="500" spans="1:20" x14ac:dyDescent="0.25">
      <c r="A500" s="3"/>
      <c r="B500" s="329" t="s">
        <v>140</v>
      </c>
      <c r="C500" s="323"/>
      <c r="D500" s="145"/>
      <c r="E500" s="145"/>
      <c r="F500" s="145"/>
      <c r="G500" s="145"/>
      <c r="H500" s="145"/>
      <c r="I500" s="145"/>
      <c r="J500" s="145"/>
      <c r="K500" s="145"/>
      <c r="L500" s="145"/>
      <c r="M500" s="145"/>
      <c r="N500" s="145"/>
      <c r="O500" s="210">
        <f t="shared" si="9"/>
        <v>0</v>
      </c>
      <c r="P500" s="214"/>
      <c r="Q500" s="146"/>
      <c r="R500" s="45"/>
      <c r="S500" s="56"/>
      <c r="T500" s="64"/>
    </row>
    <row r="501" spans="1:20" x14ac:dyDescent="0.25">
      <c r="A501" s="3"/>
      <c r="B501" s="329" t="s">
        <v>140</v>
      </c>
      <c r="C501" s="323"/>
      <c r="D501" s="145"/>
      <c r="E501" s="145"/>
      <c r="F501" s="145"/>
      <c r="G501" s="145"/>
      <c r="H501" s="145"/>
      <c r="I501" s="145"/>
      <c r="J501" s="145"/>
      <c r="K501" s="145"/>
      <c r="L501" s="145"/>
      <c r="M501" s="145"/>
      <c r="N501" s="145"/>
      <c r="O501" s="210">
        <f t="shared" si="9"/>
        <v>0</v>
      </c>
      <c r="P501" s="214"/>
      <c r="Q501" s="146"/>
      <c r="R501" s="45"/>
      <c r="S501" s="56"/>
      <c r="T501" s="64"/>
    </row>
    <row r="502" spans="1:20" x14ac:dyDescent="0.25">
      <c r="A502" s="3"/>
      <c r="B502" s="329" t="s">
        <v>140</v>
      </c>
      <c r="C502" s="323"/>
      <c r="D502" s="145"/>
      <c r="E502" s="145"/>
      <c r="F502" s="145"/>
      <c r="G502" s="145"/>
      <c r="H502" s="145"/>
      <c r="I502" s="145"/>
      <c r="J502" s="145"/>
      <c r="K502" s="145"/>
      <c r="L502" s="145"/>
      <c r="M502" s="145"/>
      <c r="N502" s="145"/>
      <c r="O502" s="210">
        <f t="shared" si="9"/>
        <v>0</v>
      </c>
      <c r="P502" s="214"/>
      <c r="Q502" s="146"/>
      <c r="R502" s="45"/>
      <c r="S502" s="56"/>
      <c r="T502" s="64"/>
    </row>
    <row r="503" spans="1:20" x14ac:dyDescent="0.25">
      <c r="A503" s="3"/>
      <c r="B503" s="329" t="s">
        <v>140</v>
      </c>
      <c r="C503" s="323"/>
      <c r="D503" s="145"/>
      <c r="E503" s="145"/>
      <c r="F503" s="145"/>
      <c r="G503" s="145"/>
      <c r="H503" s="145"/>
      <c r="I503" s="145"/>
      <c r="J503" s="145"/>
      <c r="K503" s="145"/>
      <c r="L503" s="145"/>
      <c r="M503" s="145"/>
      <c r="N503" s="145"/>
      <c r="O503" s="210">
        <f t="shared" si="9"/>
        <v>0</v>
      </c>
      <c r="P503" s="214"/>
      <c r="Q503" s="146"/>
      <c r="R503" s="45"/>
      <c r="S503" s="56"/>
      <c r="T503" s="64"/>
    </row>
    <row r="504" spans="1:20" x14ac:dyDescent="0.25">
      <c r="A504" s="3"/>
      <c r="B504" s="329" t="s">
        <v>140</v>
      </c>
      <c r="C504" s="327" t="s">
        <v>37</v>
      </c>
      <c r="D504" s="145"/>
      <c r="E504" s="145"/>
      <c r="F504" s="145"/>
      <c r="G504" s="145"/>
      <c r="H504" s="145"/>
      <c r="I504" s="145"/>
      <c r="J504" s="145"/>
      <c r="K504" s="145"/>
      <c r="L504" s="145"/>
      <c r="M504" s="145"/>
      <c r="N504" s="145"/>
      <c r="O504" s="210">
        <f t="shared" si="9"/>
        <v>0</v>
      </c>
      <c r="P504" s="214"/>
      <c r="Q504" s="146"/>
      <c r="R504" s="45"/>
      <c r="S504" s="56"/>
      <c r="T504" s="64"/>
    </row>
    <row r="505" spans="1:20" x14ac:dyDescent="0.25">
      <c r="A505" s="3"/>
      <c r="B505" s="329" t="s">
        <v>140</v>
      </c>
      <c r="C505" s="328"/>
      <c r="D505" s="145"/>
      <c r="E505" s="145"/>
      <c r="F505" s="145"/>
      <c r="G505" s="145"/>
      <c r="H505" s="145"/>
      <c r="I505" s="145"/>
      <c r="J505" s="145"/>
      <c r="K505" s="145"/>
      <c r="L505" s="145"/>
      <c r="M505" s="145"/>
      <c r="N505" s="145"/>
      <c r="O505" s="210">
        <f t="shared" si="9"/>
        <v>0</v>
      </c>
      <c r="P505" s="214"/>
      <c r="Q505" s="146"/>
      <c r="R505" s="45"/>
      <c r="S505" s="56"/>
      <c r="T505" s="64"/>
    </row>
    <row r="506" spans="1:20" x14ac:dyDescent="0.25">
      <c r="A506" s="3"/>
      <c r="B506" s="437" t="s">
        <v>159</v>
      </c>
      <c r="C506" s="438"/>
      <c r="D506" s="438"/>
      <c r="E506" s="438"/>
      <c r="F506" s="438"/>
      <c r="G506" s="438"/>
      <c r="H506" s="438"/>
      <c r="I506" s="438"/>
      <c r="J506" s="438"/>
      <c r="K506" s="438"/>
      <c r="L506" s="438"/>
      <c r="M506" s="438"/>
      <c r="N506" s="438"/>
      <c r="O506" s="438"/>
      <c r="P506" s="150">
        <f>SUM(O508:O516)</f>
        <v>0</v>
      </c>
      <c r="Q506" s="143">
        <f>SUM(Q508:Q516)</f>
        <v>0</v>
      </c>
      <c r="R506" s="45"/>
      <c r="S506" s="56"/>
      <c r="T506" s="64"/>
    </row>
    <row r="507" spans="1:20" x14ac:dyDescent="0.25">
      <c r="A507" s="3"/>
      <c r="B507" s="326" t="s">
        <v>0</v>
      </c>
      <c r="C507" s="208" t="s">
        <v>1</v>
      </c>
      <c r="D507" s="208" t="s">
        <v>2</v>
      </c>
      <c r="E507" s="208" t="s">
        <v>28</v>
      </c>
      <c r="F507" s="208" t="s">
        <v>3</v>
      </c>
      <c r="G507" s="208" t="s">
        <v>4</v>
      </c>
      <c r="H507" s="208" t="s">
        <v>5</v>
      </c>
      <c r="I507" s="208" t="s">
        <v>6</v>
      </c>
      <c r="J507" s="208" t="s">
        <v>7</v>
      </c>
      <c r="K507" s="208" t="s">
        <v>8</v>
      </c>
      <c r="L507" s="208" t="s">
        <v>9</v>
      </c>
      <c r="M507" s="208" t="s">
        <v>10</v>
      </c>
      <c r="N507" s="208" t="s">
        <v>11</v>
      </c>
      <c r="O507" s="208" t="s">
        <v>12</v>
      </c>
      <c r="P507" s="209" t="s">
        <v>22</v>
      </c>
      <c r="Q507" s="144" t="s">
        <v>37</v>
      </c>
      <c r="R507" s="45"/>
      <c r="S507" s="56"/>
      <c r="T507" s="64"/>
    </row>
    <row r="508" spans="1:20" x14ac:dyDescent="0.25">
      <c r="A508" s="3"/>
      <c r="B508" s="329" t="s">
        <v>159</v>
      </c>
      <c r="C508" s="323"/>
      <c r="D508" s="145"/>
      <c r="E508" s="145"/>
      <c r="F508" s="145"/>
      <c r="G508" s="145"/>
      <c r="H508" s="145"/>
      <c r="I508" s="145"/>
      <c r="J508" s="145"/>
      <c r="K508" s="145"/>
      <c r="L508" s="145"/>
      <c r="M508" s="145"/>
      <c r="N508" s="145"/>
      <c r="O508" s="210">
        <f t="shared" si="8"/>
        <v>0</v>
      </c>
      <c r="P508" s="214"/>
      <c r="Q508" s="146"/>
      <c r="R508" s="45"/>
      <c r="S508" s="56"/>
      <c r="T508" s="64"/>
    </row>
    <row r="509" spans="1:20" x14ac:dyDescent="0.25">
      <c r="A509" s="3"/>
      <c r="B509" s="329" t="s">
        <v>159</v>
      </c>
      <c r="C509" s="323"/>
      <c r="D509" s="145"/>
      <c r="E509" s="145"/>
      <c r="F509" s="145"/>
      <c r="G509" s="145"/>
      <c r="H509" s="145"/>
      <c r="I509" s="145"/>
      <c r="J509" s="145"/>
      <c r="K509" s="145"/>
      <c r="L509" s="145"/>
      <c r="M509" s="145"/>
      <c r="N509" s="145"/>
      <c r="O509" s="210">
        <f t="shared" si="8"/>
        <v>0</v>
      </c>
      <c r="P509" s="214"/>
      <c r="Q509" s="146"/>
      <c r="R509" s="45"/>
      <c r="S509" s="56"/>
      <c r="T509" s="64"/>
    </row>
    <row r="510" spans="1:20" x14ac:dyDescent="0.25">
      <c r="A510" s="3"/>
      <c r="B510" s="329" t="s">
        <v>159</v>
      </c>
      <c r="C510" s="323"/>
      <c r="D510" s="145"/>
      <c r="E510" s="145"/>
      <c r="F510" s="145"/>
      <c r="G510" s="145"/>
      <c r="H510" s="145"/>
      <c r="I510" s="145"/>
      <c r="J510" s="145"/>
      <c r="K510" s="145"/>
      <c r="L510" s="145"/>
      <c r="M510" s="145"/>
      <c r="N510" s="145"/>
      <c r="O510" s="210">
        <f t="shared" si="8"/>
        <v>0</v>
      </c>
      <c r="P510" s="214"/>
      <c r="Q510" s="146"/>
      <c r="R510" s="45"/>
      <c r="S510" s="56"/>
      <c r="T510" s="64"/>
    </row>
    <row r="511" spans="1:20" x14ac:dyDescent="0.25">
      <c r="A511" s="3"/>
      <c r="B511" s="329" t="s">
        <v>159</v>
      </c>
      <c r="C511" s="323"/>
      <c r="D511" s="145"/>
      <c r="E511" s="145"/>
      <c r="F511" s="145"/>
      <c r="G511" s="145"/>
      <c r="H511" s="145"/>
      <c r="I511" s="145"/>
      <c r="J511" s="145"/>
      <c r="K511" s="145"/>
      <c r="L511" s="145"/>
      <c r="M511" s="145"/>
      <c r="N511" s="145"/>
      <c r="O511" s="210">
        <f t="shared" si="8"/>
        <v>0</v>
      </c>
      <c r="P511" s="214"/>
      <c r="Q511" s="146"/>
      <c r="R511" s="45"/>
      <c r="S511" s="56"/>
      <c r="T511" s="64"/>
    </row>
    <row r="512" spans="1:20" x14ac:dyDescent="0.25">
      <c r="A512" s="3"/>
      <c r="B512" s="329" t="s">
        <v>159</v>
      </c>
      <c r="C512" s="323"/>
      <c r="D512" s="145"/>
      <c r="E512" s="145"/>
      <c r="F512" s="145"/>
      <c r="G512" s="145"/>
      <c r="H512" s="145"/>
      <c r="I512" s="145"/>
      <c r="J512" s="145"/>
      <c r="K512" s="145"/>
      <c r="L512" s="145"/>
      <c r="M512" s="145"/>
      <c r="N512" s="145"/>
      <c r="O512" s="210">
        <f t="shared" si="8"/>
        <v>0</v>
      </c>
      <c r="P512" s="214"/>
      <c r="Q512" s="146"/>
      <c r="R512" s="45"/>
      <c r="S512" s="56"/>
      <c r="T512" s="64"/>
    </row>
    <row r="513" spans="1:20" x14ac:dyDescent="0.25">
      <c r="A513" s="3"/>
      <c r="B513" s="329" t="s">
        <v>159</v>
      </c>
      <c r="C513" s="323"/>
      <c r="D513" s="145"/>
      <c r="E513" s="145"/>
      <c r="F513" s="145"/>
      <c r="G513" s="145"/>
      <c r="H513" s="145"/>
      <c r="I513" s="145"/>
      <c r="J513" s="145"/>
      <c r="K513" s="145"/>
      <c r="L513" s="145"/>
      <c r="M513" s="145"/>
      <c r="N513" s="145"/>
      <c r="O513" s="210">
        <f t="shared" si="8"/>
        <v>0</v>
      </c>
      <c r="P513" s="214"/>
      <c r="Q513" s="146"/>
      <c r="R513" s="45"/>
      <c r="S513" s="56"/>
      <c r="T513" s="64"/>
    </row>
    <row r="514" spans="1:20" x14ac:dyDescent="0.25">
      <c r="A514" s="3"/>
      <c r="B514" s="329" t="s">
        <v>159</v>
      </c>
      <c r="C514" s="323"/>
      <c r="D514" s="145"/>
      <c r="E514" s="145"/>
      <c r="F514" s="145"/>
      <c r="G514" s="145"/>
      <c r="H514" s="145"/>
      <c r="I514" s="145"/>
      <c r="J514" s="145"/>
      <c r="K514" s="145"/>
      <c r="L514" s="145"/>
      <c r="M514" s="145"/>
      <c r="N514" s="145"/>
      <c r="O514" s="210">
        <f t="shared" si="8"/>
        <v>0</v>
      </c>
      <c r="P514" s="214"/>
      <c r="Q514" s="146"/>
      <c r="R514" s="45"/>
      <c r="S514" s="56"/>
      <c r="T514" s="64"/>
    </row>
    <row r="515" spans="1:20" x14ac:dyDescent="0.25">
      <c r="A515" s="3"/>
      <c r="B515" s="329" t="s">
        <v>159</v>
      </c>
      <c r="C515" s="327" t="s">
        <v>37</v>
      </c>
      <c r="D515" s="145"/>
      <c r="E515" s="145"/>
      <c r="F515" s="145"/>
      <c r="G515" s="145"/>
      <c r="H515" s="145"/>
      <c r="I515" s="145"/>
      <c r="J515" s="145"/>
      <c r="K515" s="145"/>
      <c r="L515" s="145"/>
      <c r="M515" s="145"/>
      <c r="N515" s="145"/>
      <c r="O515" s="210">
        <f t="shared" si="8"/>
        <v>0</v>
      </c>
      <c r="P515" s="214"/>
      <c r="Q515" s="146"/>
      <c r="R515" s="45"/>
      <c r="S515" s="56"/>
      <c r="T515" s="64"/>
    </row>
    <row r="516" spans="1:20" x14ac:dyDescent="0.25">
      <c r="A516" s="3"/>
      <c r="B516" s="329" t="s">
        <v>159</v>
      </c>
      <c r="C516" s="328"/>
      <c r="D516" s="145"/>
      <c r="E516" s="145"/>
      <c r="F516" s="145"/>
      <c r="G516" s="145"/>
      <c r="H516" s="145"/>
      <c r="I516" s="145"/>
      <c r="J516" s="145"/>
      <c r="K516" s="145"/>
      <c r="L516" s="145"/>
      <c r="M516" s="145"/>
      <c r="N516" s="145"/>
      <c r="O516" s="210">
        <f t="shared" si="8"/>
        <v>0</v>
      </c>
      <c r="P516" s="214"/>
      <c r="Q516" s="146"/>
      <c r="R516" s="45"/>
      <c r="S516" s="56"/>
      <c r="T516" s="64"/>
    </row>
    <row r="517" spans="1:20" x14ac:dyDescent="0.25">
      <c r="A517" s="3"/>
      <c r="B517" s="437" t="s">
        <v>142</v>
      </c>
      <c r="C517" s="438"/>
      <c r="D517" s="438"/>
      <c r="E517" s="438"/>
      <c r="F517" s="438"/>
      <c r="G517" s="438"/>
      <c r="H517" s="438"/>
      <c r="I517" s="438"/>
      <c r="J517" s="438"/>
      <c r="K517" s="438"/>
      <c r="L517" s="438"/>
      <c r="M517" s="438"/>
      <c r="N517" s="438"/>
      <c r="O517" s="438"/>
      <c r="P517" s="150">
        <f>SUM(O519:O537)</f>
        <v>0</v>
      </c>
      <c r="Q517" s="143">
        <f>SUM(Q519:Q537)</f>
        <v>0</v>
      </c>
      <c r="R517" s="45"/>
      <c r="S517" s="56"/>
      <c r="T517" s="64"/>
    </row>
    <row r="518" spans="1:20" x14ac:dyDescent="0.25">
      <c r="A518" s="3"/>
      <c r="B518" s="326" t="s">
        <v>0</v>
      </c>
      <c r="C518" s="208" t="s">
        <v>1</v>
      </c>
      <c r="D518" s="208" t="s">
        <v>2</v>
      </c>
      <c r="E518" s="208" t="s">
        <v>28</v>
      </c>
      <c r="F518" s="208" t="s">
        <v>3</v>
      </c>
      <c r="G518" s="208" t="s">
        <v>4</v>
      </c>
      <c r="H518" s="208" t="s">
        <v>5</v>
      </c>
      <c r="I518" s="208" t="s">
        <v>6</v>
      </c>
      <c r="J518" s="208" t="s">
        <v>7</v>
      </c>
      <c r="K518" s="208" t="s">
        <v>8</v>
      </c>
      <c r="L518" s="208" t="s">
        <v>9</v>
      </c>
      <c r="M518" s="208" t="s">
        <v>10</v>
      </c>
      <c r="N518" s="208" t="s">
        <v>11</v>
      </c>
      <c r="O518" s="208" t="s">
        <v>12</v>
      </c>
      <c r="P518" s="209" t="s">
        <v>22</v>
      </c>
      <c r="Q518" s="144" t="s">
        <v>37</v>
      </c>
      <c r="R518" s="45"/>
      <c r="S518" s="56"/>
      <c r="T518" s="64"/>
    </row>
    <row r="519" spans="1:20" x14ac:dyDescent="0.25">
      <c r="A519" s="3"/>
      <c r="B519" s="329" t="s">
        <v>142</v>
      </c>
      <c r="C519" s="323"/>
      <c r="D519" s="145"/>
      <c r="E519" s="145"/>
      <c r="F519" s="145"/>
      <c r="G519" s="145"/>
      <c r="H519" s="145"/>
      <c r="I519" s="145"/>
      <c r="J519" s="145"/>
      <c r="K519" s="145"/>
      <c r="L519" s="145"/>
      <c r="M519" s="145"/>
      <c r="N519" s="145"/>
      <c r="O519" s="210">
        <f t="shared" si="8"/>
        <v>0</v>
      </c>
      <c r="P519" s="214"/>
      <c r="Q519" s="146"/>
      <c r="R519" s="45"/>
      <c r="S519" s="56"/>
      <c r="T519" s="64"/>
    </row>
    <row r="520" spans="1:20" x14ac:dyDescent="0.25">
      <c r="A520" s="3"/>
      <c r="B520" s="329" t="s">
        <v>142</v>
      </c>
      <c r="C520" s="323"/>
      <c r="D520" s="145"/>
      <c r="E520" s="145"/>
      <c r="F520" s="145"/>
      <c r="G520" s="145"/>
      <c r="H520" s="145"/>
      <c r="I520" s="145"/>
      <c r="J520" s="145"/>
      <c r="K520" s="145"/>
      <c r="L520" s="145"/>
      <c r="M520" s="145"/>
      <c r="N520" s="145"/>
      <c r="O520" s="210">
        <f t="shared" si="8"/>
        <v>0</v>
      </c>
      <c r="P520" s="214"/>
      <c r="Q520" s="146"/>
      <c r="R520" s="45"/>
      <c r="S520" s="56"/>
      <c r="T520" s="64"/>
    </row>
    <row r="521" spans="1:20" x14ac:dyDescent="0.25">
      <c r="A521" s="3"/>
      <c r="B521" s="329" t="s">
        <v>142</v>
      </c>
      <c r="C521" s="323"/>
      <c r="D521" s="145"/>
      <c r="E521" s="145"/>
      <c r="F521" s="145"/>
      <c r="G521" s="145"/>
      <c r="H521" s="145"/>
      <c r="I521" s="145"/>
      <c r="J521" s="145"/>
      <c r="K521" s="145"/>
      <c r="L521" s="145"/>
      <c r="M521" s="145"/>
      <c r="N521" s="145"/>
      <c r="O521" s="210">
        <f t="shared" si="8"/>
        <v>0</v>
      </c>
      <c r="P521" s="214"/>
      <c r="Q521" s="146"/>
      <c r="R521" s="45"/>
      <c r="S521" s="56"/>
      <c r="T521" s="64"/>
    </row>
    <row r="522" spans="1:20" x14ac:dyDescent="0.25">
      <c r="A522" s="3"/>
      <c r="B522" s="329" t="s">
        <v>142</v>
      </c>
      <c r="C522" s="323"/>
      <c r="D522" s="145"/>
      <c r="E522" s="145"/>
      <c r="F522" s="145"/>
      <c r="G522" s="145"/>
      <c r="H522" s="145"/>
      <c r="I522" s="145"/>
      <c r="J522" s="145"/>
      <c r="K522" s="145"/>
      <c r="L522" s="145"/>
      <c r="M522" s="145"/>
      <c r="N522" s="145"/>
      <c r="O522" s="210">
        <f t="shared" si="8"/>
        <v>0</v>
      </c>
      <c r="P522" s="214"/>
      <c r="Q522" s="146"/>
      <c r="R522" s="45"/>
      <c r="S522" s="56"/>
      <c r="T522" s="64"/>
    </row>
    <row r="523" spans="1:20" x14ac:dyDescent="0.25">
      <c r="A523" s="3"/>
      <c r="B523" s="329" t="s">
        <v>142</v>
      </c>
      <c r="C523" s="323"/>
      <c r="D523" s="145"/>
      <c r="E523" s="145"/>
      <c r="F523" s="145"/>
      <c r="G523" s="145"/>
      <c r="H523" s="145"/>
      <c r="I523" s="145"/>
      <c r="J523" s="145"/>
      <c r="K523" s="145"/>
      <c r="L523" s="145"/>
      <c r="M523" s="145"/>
      <c r="N523" s="145"/>
      <c r="O523" s="210">
        <f t="shared" si="8"/>
        <v>0</v>
      </c>
      <c r="P523" s="214"/>
      <c r="Q523" s="146"/>
      <c r="R523" s="45"/>
      <c r="S523" s="56"/>
      <c r="T523" s="64"/>
    </row>
    <row r="524" spans="1:20" x14ac:dyDescent="0.25">
      <c r="A524" s="3"/>
      <c r="B524" s="329" t="s">
        <v>142</v>
      </c>
      <c r="C524" s="323"/>
      <c r="D524" s="145"/>
      <c r="E524" s="145"/>
      <c r="F524" s="145"/>
      <c r="G524" s="145"/>
      <c r="H524" s="145"/>
      <c r="I524" s="145"/>
      <c r="J524" s="145"/>
      <c r="K524" s="145"/>
      <c r="L524" s="145"/>
      <c r="M524" s="145"/>
      <c r="N524" s="145"/>
      <c r="O524" s="210">
        <f t="shared" si="8"/>
        <v>0</v>
      </c>
      <c r="P524" s="214"/>
      <c r="Q524" s="146"/>
      <c r="R524" s="45"/>
      <c r="S524" s="56"/>
      <c r="T524" s="64"/>
    </row>
    <row r="525" spans="1:20" x14ac:dyDescent="0.25">
      <c r="A525" s="3"/>
      <c r="B525" s="329" t="s">
        <v>142</v>
      </c>
      <c r="C525" s="323"/>
      <c r="D525" s="145"/>
      <c r="E525" s="145"/>
      <c r="F525" s="145"/>
      <c r="G525" s="145"/>
      <c r="H525" s="145"/>
      <c r="I525" s="145"/>
      <c r="J525" s="145"/>
      <c r="K525" s="145"/>
      <c r="L525" s="145"/>
      <c r="M525" s="145"/>
      <c r="N525" s="145"/>
      <c r="O525" s="210">
        <f t="shared" si="8"/>
        <v>0</v>
      </c>
      <c r="P525" s="214"/>
      <c r="Q525" s="146"/>
      <c r="R525" s="45"/>
      <c r="S525" s="56"/>
      <c r="T525" s="64"/>
    </row>
    <row r="526" spans="1:20" x14ac:dyDescent="0.25">
      <c r="A526" s="3"/>
      <c r="B526" s="329" t="s">
        <v>142</v>
      </c>
      <c r="C526" s="323"/>
      <c r="D526" s="145"/>
      <c r="E526" s="145"/>
      <c r="F526" s="145"/>
      <c r="G526" s="145"/>
      <c r="H526" s="145"/>
      <c r="I526" s="145"/>
      <c r="J526" s="145"/>
      <c r="K526" s="145"/>
      <c r="L526" s="145"/>
      <c r="M526" s="145"/>
      <c r="N526" s="145"/>
      <c r="O526" s="210">
        <f t="shared" si="8"/>
        <v>0</v>
      </c>
      <c r="P526" s="214"/>
      <c r="Q526" s="146"/>
      <c r="R526" s="45"/>
      <c r="S526" s="56"/>
      <c r="T526" s="64"/>
    </row>
    <row r="527" spans="1:20" x14ac:dyDescent="0.25">
      <c r="A527" s="3"/>
      <c r="B527" s="329" t="s">
        <v>142</v>
      </c>
      <c r="C527" s="323"/>
      <c r="D527" s="145"/>
      <c r="E527" s="145"/>
      <c r="F527" s="145"/>
      <c r="G527" s="145"/>
      <c r="H527" s="145"/>
      <c r="I527" s="145"/>
      <c r="J527" s="145"/>
      <c r="K527" s="145"/>
      <c r="L527" s="145"/>
      <c r="M527" s="145"/>
      <c r="N527" s="145"/>
      <c r="O527" s="210">
        <f t="shared" si="8"/>
        <v>0</v>
      </c>
      <c r="P527" s="214"/>
      <c r="Q527" s="146"/>
      <c r="R527" s="45"/>
      <c r="S527" s="56"/>
      <c r="T527" s="64"/>
    </row>
    <row r="528" spans="1:20" x14ac:dyDescent="0.25">
      <c r="A528" s="3"/>
      <c r="B528" s="329" t="s">
        <v>142</v>
      </c>
      <c r="C528" s="323"/>
      <c r="D528" s="145"/>
      <c r="E528" s="145"/>
      <c r="F528" s="145"/>
      <c r="G528" s="145"/>
      <c r="H528" s="145"/>
      <c r="I528" s="145"/>
      <c r="J528" s="145"/>
      <c r="K528" s="145"/>
      <c r="L528" s="145"/>
      <c r="M528" s="145"/>
      <c r="N528" s="145"/>
      <c r="O528" s="210">
        <f t="shared" si="8"/>
        <v>0</v>
      </c>
      <c r="P528" s="214"/>
      <c r="Q528" s="146"/>
      <c r="R528" s="45"/>
      <c r="S528" s="56"/>
      <c r="T528" s="64"/>
    </row>
    <row r="529" spans="1:20" x14ac:dyDescent="0.25">
      <c r="A529" s="3"/>
      <c r="B529" s="329" t="s">
        <v>142</v>
      </c>
      <c r="C529" s="323"/>
      <c r="D529" s="145"/>
      <c r="E529" s="145"/>
      <c r="F529" s="145"/>
      <c r="G529" s="145"/>
      <c r="H529" s="145"/>
      <c r="I529" s="145"/>
      <c r="J529" s="145"/>
      <c r="K529" s="145"/>
      <c r="L529" s="145"/>
      <c r="M529" s="145"/>
      <c r="N529" s="145"/>
      <c r="O529" s="210">
        <f t="shared" si="8"/>
        <v>0</v>
      </c>
      <c r="P529" s="214"/>
      <c r="Q529" s="146"/>
      <c r="R529" s="45"/>
      <c r="S529" s="56"/>
      <c r="T529" s="64"/>
    </row>
    <row r="530" spans="1:20" x14ac:dyDescent="0.25">
      <c r="A530" s="3"/>
      <c r="B530" s="329" t="s">
        <v>142</v>
      </c>
      <c r="C530" s="323"/>
      <c r="D530" s="145"/>
      <c r="E530" s="145"/>
      <c r="F530" s="145"/>
      <c r="G530" s="145"/>
      <c r="H530" s="145"/>
      <c r="I530" s="145"/>
      <c r="J530" s="145"/>
      <c r="K530" s="145"/>
      <c r="L530" s="145"/>
      <c r="M530" s="145"/>
      <c r="N530" s="145"/>
      <c r="O530" s="210">
        <f t="shared" si="8"/>
        <v>0</v>
      </c>
      <c r="P530" s="214"/>
      <c r="Q530" s="146"/>
      <c r="R530" s="45"/>
      <c r="S530" s="56"/>
      <c r="T530" s="64"/>
    </row>
    <row r="531" spans="1:20" x14ac:dyDescent="0.25">
      <c r="A531" s="3"/>
      <c r="B531" s="329" t="s">
        <v>142</v>
      </c>
      <c r="C531" s="323"/>
      <c r="D531" s="145"/>
      <c r="E531" s="145"/>
      <c r="F531" s="145"/>
      <c r="G531" s="145"/>
      <c r="H531" s="145"/>
      <c r="I531" s="145"/>
      <c r="J531" s="145"/>
      <c r="K531" s="145"/>
      <c r="L531" s="145"/>
      <c r="M531" s="145"/>
      <c r="N531" s="145"/>
      <c r="O531" s="210">
        <f t="shared" si="8"/>
        <v>0</v>
      </c>
      <c r="P531" s="214"/>
      <c r="Q531" s="146"/>
      <c r="R531" s="45"/>
      <c r="S531" s="56"/>
      <c r="T531" s="64"/>
    </row>
    <row r="532" spans="1:20" x14ac:dyDescent="0.25">
      <c r="A532" s="3"/>
      <c r="B532" s="329" t="s">
        <v>142</v>
      </c>
      <c r="C532" s="323"/>
      <c r="D532" s="145"/>
      <c r="E532" s="145"/>
      <c r="F532" s="145"/>
      <c r="G532" s="145"/>
      <c r="H532" s="145"/>
      <c r="I532" s="145"/>
      <c r="J532" s="145"/>
      <c r="K532" s="145"/>
      <c r="L532" s="145"/>
      <c r="M532" s="145"/>
      <c r="N532" s="145"/>
      <c r="O532" s="210">
        <f t="shared" si="8"/>
        <v>0</v>
      </c>
      <c r="P532" s="214"/>
      <c r="Q532" s="146"/>
      <c r="R532" s="45"/>
      <c r="S532" s="56"/>
      <c r="T532" s="64"/>
    </row>
    <row r="533" spans="1:20" x14ac:dyDescent="0.25">
      <c r="A533" s="3"/>
      <c r="B533" s="329" t="s">
        <v>142</v>
      </c>
      <c r="C533" s="323"/>
      <c r="D533" s="145"/>
      <c r="E533" s="145"/>
      <c r="F533" s="145"/>
      <c r="G533" s="145"/>
      <c r="H533" s="145"/>
      <c r="I533" s="145"/>
      <c r="J533" s="145"/>
      <c r="K533" s="145"/>
      <c r="L533" s="145"/>
      <c r="M533" s="145"/>
      <c r="N533" s="145"/>
      <c r="O533" s="210">
        <f t="shared" si="8"/>
        <v>0</v>
      </c>
      <c r="P533" s="214"/>
      <c r="Q533" s="146"/>
      <c r="R533" s="45"/>
      <c r="S533" s="56"/>
      <c r="T533" s="64"/>
    </row>
    <row r="534" spans="1:20" x14ac:dyDescent="0.25">
      <c r="A534" s="3"/>
      <c r="B534" s="329" t="s">
        <v>142</v>
      </c>
      <c r="C534" s="323"/>
      <c r="D534" s="145"/>
      <c r="E534" s="145"/>
      <c r="F534" s="145"/>
      <c r="G534" s="145"/>
      <c r="H534" s="145"/>
      <c r="I534" s="145"/>
      <c r="J534" s="145"/>
      <c r="K534" s="145"/>
      <c r="L534" s="145"/>
      <c r="M534" s="145"/>
      <c r="N534" s="145"/>
      <c r="O534" s="210">
        <f t="shared" si="8"/>
        <v>0</v>
      </c>
      <c r="P534" s="214"/>
      <c r="Q534" s="146"/>
      <c r="R534" s="45"/>
      <c r="S534" s="56"/>
      <c r="T534" s="64"/>
    </row>
    <row r="535" spans="1:20" x14ac:dyDescent="0.25">
      <c r="A535" s="3"/>
      <c r="B535" s="329" t="s">
        <v>142</v>
      </c>
      <c r="C535" s="323"/>
      <c r="D535" s="145"/>
      <c r="E535" s="145"/>
      <c r="F535" s="145"/>
      <c r="G535" s="145"/>
      <c r="H535" s="145"/>
      <c r="I535" s="145"/>
      <c r="J535" s="145"/>
      <c r="K535" s="145"/>
      <c r="L535" s="145"/>
      <c r="M535" s="145"/>
      <c r="N535" s="145"/>
      <c r="O535" s="210">
        <f t="shared" si="8"/>
        <v>0</v>
      </c>
      <c r="P535" s="214"/>
      <c r="Q535" s="146"/>
      <c r="R535" s="45"/>
      <c r="S535" s="56"/>
      <c r="T535" s="64"/>
    </row>
    <row r="536" spans="1:20" x14ac:dyDescent="0.25">
      <c r="A536" s="3"/>
      <c r="B536" s="329" t="s">
        <v>142</v>
      </c>
      <c r="C536" s="327" t="s">
        <v>37</v>
      </c>
      <c r="D536" s="145"/>
      <c r="E536" s="145"/>
      <c r="F536" s="145"/>
      <c r="G536" s="145"/>
      <c r="H536" s="145"/>
      <c r="I536" s="145"/>
      <c r="J536" s="145"/>
      <c r="K536" s="145"/>
      <c r="L536" s="145"/>
      <c r="M536" s="145"/>
      <c r="N536" s="145"/>
      <c r="O536" s="210">
        <f t="shared" si="8"/>
        <v>0</v>
      </c>
      <c r="P536" s="214"/>
      <c r="Q536" s="146"/>
      <c r="R536" s="45"/>
      <c r="S536" s="56"/>
      <c r="T536" s="64"/>
    </row>
    <row r="537" spans="1:20" x14ac:dyDescent="0.25">
      <c r="A537" s="3"/>
      <c r="B537" s="329" t="s">
        <v>142</v>
      </c>
      <c r="C537" s="328"/>
      <c r="D537" s="145"/>
      <c r="E537" s="145"/>
      <c r="F537" s="145"/>
      <c r="G537" s="145"/>
      <c r="H537" s="145"/>
      <c r="I537" s="145"/>
      <c r="J537" s="145"/>
      <c r="K537" s="145"/>
      <c r="L537" s="145"/>
      <c r="M537" s="145"/>
      <c r="N537" s="145"/>
      <c r="O537" s="210">
        <f t="shared" si="8"/>
        <v>0</v>
      </c>
      <c r="P537" s="214"/>
      <c r="Q537" s="146"/>
      <c r="R537" s="45"/>
      <c r="S537" s="56"/>
      <c r="T537" s="64"/>
    </row>
    <row r="538" spans="1:20" x14ac:dyDescent="0.25">
      <c r="A538" s="3"/>
      <c r="B538" s="437" t="s">
        <v>143</v>
      </c>
      <c r="C538" s="438"/>
      <c r="D538" s="438"/>
      <c r="E538" s="438"/>
      <c r="F538" s="438"/>
      <c r="G538" s="438"/>
      <c r="H538" s="438"/>
      <c r="I538" s="438"/>
      <c r="J538" s="438"/>
      <c r="K538" s="438"/>
      <c r="L538" s="438"/>
      <c r="M538" s="438"/>
      <c r="N538" s="438"/>
      <c r="O538" s="438"/>
      <c r="P538" s="150">
        <f>SUM(O540:O558)</f>
        <v>0</v>
      </c>
      <c r="Q538" s="143">
        <f>SUM(Q540:Q558)</f>
        <v>0</v>
      </c>
      <c r="R538" s="45"/>
      <c r="S538" s="56"/>
      <c r="T538" s="64"/>
    </row>
    <row r="539" spans="1:20" x14ac:dyDescent="0.25">
      <c r="A539" s="3"/>
      <c r="B539" s="326" t="s">
        <v>0</v>
      </c>
      <c r="C539" s="208" t="s">
        <v>1</v>
      </c>
      <c r="D539" s="208" t="s">
        <v>2</v>
      </c>
      <c r="E539" s="208" t="s">
        <v>28</v>
      </c>
      <c r="F539" s="208" t="s">
        <v>3</v>
      </c>
      <c r="G539" s="208" t="s">
        <v>4</v>
      </c>
      <c r="H539" s="208" t="s">
        <v>5</v>
      </c>
      <c r="I539" s="208" t="s">
        <v>6</v>
      </c>
      <c r="J539" s="208" t="s">
        <v>7</v>
      </c>
      <c r="K539" s="208" t="s">
        <v>8</v>
      </c>
      <c r="L539" s="208" t="s">
        <v>9</v>
      </c>
      <c r="M539" s="208" t="s">
        <v>10</v>
      </c>
      <c r="N539" s="208" t="s">
        <v>11</v>
      </c>
      <c r="O539" s="208" t="s">
        <v>12</v>
      </c>
      <c r="P539" s="209" t="s">
        <v>22</v>
      </c>
      <c r="Q539" s="144" t="s">
        <v>37</v>
      </c>
      <c r="R539" s="45"/>
      <c r="S539" s="56"/>
      <c r="T539" s="64"/>
    </row>
    <row r="540" spans="1:20" x14ac:dyDescent="0.25">
      <c r="A540" s="3"/>
      <c r="B540" s="329" t="s">
        <v>143</v>
      </c>
      <c r="C540" s="330"/>
      <c r="D540" s="147"/>
      <c r="E540" s="145"/>
      <c r="F540" s="145"/>
      <c r="G540" s="145"/>
      <c r="H540" s="145"/>
      <c r="I540" s="145"/>
      <c r="J540" s="145"/>
      <c r="K540" s="145"/>
      <c r="L540" s="145"/>
      <c r="M540" s="145"/>
      <c r="N540" s="145"/>
      <c r="O540" s="210">
        <f t="shared" si="8"/>
        <v>0</v>
      </c>
      <c r="P540" s="214"/>
      <c r="Q540" s="146"/>
      <c r="R540" s="45"/>
      <c r="S540" s="56"/>
      <c r="T540" s="64"/>
    </row>
    <row r="541" spans="1:20" x14ac:dyDescent="0.25">
      <c r="A541" s="3"/>
      <c r="B541" s="329" t="s">
        <v>143</v>
      </c>
      <c r="C541" s="330"/>
      <c r="D541" s="147"/>
      <c r="E541" s="145"/>
      <c r="F541" s="145"/>
      <c r="G541" s="145"/>
      <c r="H541" s="145"/>
      <c r="I541" s="145"/>
      <c r="J541" s="145"/>
      <c r="K541" s="145"/>
      <c r="L541" s="145"/>
      <c r="M541" s="145"/>
      <c r="N541" s="145"/>
      <c r="O541" s="210">
        <f t="shared" si="8"/>
        <v>0</v>
      </c>
      <c r="P541" s="214"/>
      <c r="Q541" s="146"/>
      <c r="R541" s="45"/>
      <c r="S541" s="56"/>
      <c r="T541" s="64"/>
    </row>
    <row r="542" spans="1:20" x14ac:dyDescent="0.25">
      <c r="A542" s="3"/>
      <c r="B542" s="329" t="s">
        <v>143</v>
      </c>
      <c r="C542" s="330"/>
      <c r="D542" s="147"/>
      <c r="E542" s="145"/>
      <c r="F542" s="145"/>
      <c r="G542" s="145"/>
      <c r="H542" s="145"/>
      <c r="I542" s="145"/>
      <c r="J542" s="145"/>
      <c r="K542" s="145"/>
      <c r="L542" s="145"/>
      <c r="M542" s="145"/>
      <c r="N542" s="145"/>
      <c r="O542" s="210">
        <f t="shared" si="8"/>
        <v>0</v>
      </c>
      <c r="P542" s="214"/>
      <c r="Q542" s="146"/>
      <c r="R542" s="45"/>
      <c r="S542" s="56"/>
      <c r="T542" s="64"/>
    </row>
    <row r="543" spans="1:20" x14ac:dyDescent="0.25">
      <c r="A543" s="3"/>
      <c r="B543" s="329" t="s">
        <v>143</v>
      </c>
      <c r="C543" s="330"/>
      <c r="D543" s="147"/>
      <c r="E543" s="145"/>
      <c r="F543" s="145"/>
      <c r="G543" s="145"/>
      <c r="H543" s="145"/>
      <c r="I543" s="145"/>
      <c r="J543" s="145"/>
      <c r="K543" s="145"/>
      <c r="L543" s="145"/>
      <c r="M543" s="145"/>
      <c r="N543" s="145"/>
      <c r="O543" s="210">
        <f t="shared" si="8"/>
        <v>0</v>
      </c>
      <c r="P543" s="214"/>
      <c r="Q543" s="146"/>
      <c r="R543" s="45"/>
      <c r="S543" s="56"/>
      <c r="T543" s="64"/>
    </row>
    <row r="544" spans="1:20" x14ac:dyDescent="0.25">
      <c r="A544" s="3"/>
      <c r="B544" s="329" t="s">
        <v>143</v>
      </c>
      <c r="C544" s="330"/>
      <c r="D544" s="147"/>
      <c r="E544" s="145"/>
      <c r="F544" s="145"/>
      <c r="G544" s="145"/>
      <c r="H544" s="145"/>
      <c r="I544" s="145"/>
      <c r="J544" s="145"/>
      <c r="K544" s="145"/>
      <c r="L544" s="145"/>
      <c r="M544" s="145"/>
      <c r="N544" s="145"/>
      <c r="O544" s="210">
        <f t="shared" si="8"/>
        <v>0</v>
      </c>
      <c r="P544" s="214"/>
      <c r="Q544" s="146"/>
      <c r="R544" s="45"/>
      <c r="S544" s="56"/>
      <c r="T544" s="64"/>
    </row>
    <row r="545" spans="1:20" x14ac:dyDescent="0.25">
      <c r="A545" s="3"/>
      <c r="B545" s="329" t="s">
        <v>143</v>
      </c>
      <c r="C545" s="330"/>
      <c r="D545" s="147"/>
      <c r="E545" s="145"/>
      <c r="F545" s="145"/>
      <c r="G545" s="145"/>
      <c r="H545" s="145"/>
      <c r="I545" s="145"/>
      <c r="J545" s="145"/>
      <c r="K545" s="145"/>
      <c r="L545" s="145"/>
      <c r="M545" s="145"/>
      <c r="N545" s="145"/>
      <c r="O545" s="210">
        <f t="shared" si="8"/>
        <v>0</v>
      </c>
      <c r="P545" s="214"/>
      <c r="Q545" s="146"/>
      <c r="R545" s="45"/>
      <c r="S545" s="56"/>
      <c r="T545" s="64"/>
    </row>
    <row r="546" spans="1:20" x14ac:dyDescent="0.25">
      <c r="A546" s="3"/>
      <c r="B546" s="329" t="s">
        <v>143</v>
      </c>
      <c r="C546" s="330"/>
      <c r="D546" s="147"/>
      <c r="E546" s="145"/>
      <c r="F546" s="145"/>
      <c r="G546" s="145"/>
      <c r="H546" s="145"/>
      <c r="I546" s="145"/>
      <c r="J546" s="145"/>
      <c r="K546" s="145"/>
      <c r="L546" s="145"/>
      <c r="M546" s="145"/>
      <c r="N546" s="145"/>
      <c r="O546" s="210">
        <f t="shared" si="8"/>
        <v>0</v>
      </c>
      <c r="P546" s="214"/>
      <c r="Q546" s="146"/>
      <c r="R546" s="45"/>
      <c r="S546" s="56"/>
      <c r="T546" s="64"/>
    </row>
    <row r="547" spans="1:20" x14ac:dyDescent="0.25">
      <c r="A547" s="3"/>
      <c r="B547" s="329" t="s">
        <v>143</v>
      </c>
      <c r="C547" s="330"/>
      <c r="D547" s="147"/>
      <c r="E547" s="145"/>
      <c r="F547" s="145"/>
      <c r="G547" s="145"/>
      <c r="H547" s="145"/>
      <c r="I547" s="145"/>
      <c r="J547" s="145"/>
      <c r="K547" s="145"/>
      <c r="L547" s="145"/>
      <c r="M547" s="145"/>
      <c r="N547" s="145"/>
      <c r="O547" s="210">
        <f t="shared" si="8"/>
        <v>0</v>
      </c>
      <c r="P547" s="214"/>
      <c r="Q547" s="146"/>
      <c r="R547" s="45"/>
      <c r="S547" s="56"/>
      <c r="T547" s="64"/>
    </row>
    <row r="548" spans="1:20" x14ac:dyDescent="0.25">
      <c r="A548" s="3"/>
      <c r="B548" s="329" t="s">
        <v>143</v>
      </c>
      <c r="C548" s="330"/>
      <c r="D548" s="145"/>
      <c r="E548" s="145"/>
      <c r="F548" s="145"/>
      <c r="G548" s="145"/>
      <c r="H548" s="145"/>
      <c r="I548" s="145"/>
      <c r="J548" s="145"/>
      <c r="K548" s="145"/>
      <c r="L548" s="145"/>
      <c r="M548" s="145"/>
      <c r="N548" s="145"/>
      <c r="O548" s="210">
        <f t="shared" si="8"/>
        <v>0</v>
      </c>
      <c r="P548" s="214"/>
      <c r="Q548" s="146"/>
      <c r="R548" s="45"/>
      <c r="S548" s="56"/>
      <c r="T548" s="64"/>
    </row>
    <row r="549" spans="1:20" x14ac:dyDescent="0.25">
      <c r="A549" s="3"/>
      <c r="B549" s="329" t="s">
        <v>143</v>
      </c>
      <c r="C549" s="323"/>
      <c r="D549" s="145"/>
      <c r="E549" s="145"/>
      <c r="F549" s="145"/>
      <c r="G549" s="145"/>
      <c r="H549" s="145"/>
      <c r="I549" s="145"/>
      <c r="J549" s="145"/>
      <c r="K549" s="145"/>
      <c r="L549" s="145"/>
      <c r="M549" s="145"/>
      <c r="N549" s="145"/>
      <c r="O549" s="210">
        <f t="shared" si="8"/>
        <v>0</v>
      </c>
      <c r="P549" s="214"/>
      <c r="Q549" s="146"/>
      <c r="R549" s="45"/>
      <c r="S549" s="56"/>
      <c r="T549" s="64"/>
    </row>
    <row r="550" spans="1:20" x14ac:dyDescent="0.25">
      <c r="A550" s="3"/>
      <c r="B550" s="329" t="s">
        <v>143</v>
      </c>
      <c r="C550" s="323"/>
      <c r="D550" s="145"/>
      <c r="E550" s="145"/>
      <c r="F550" s="145"/>
      <c r="G550" s="145"/>
      <c r="H550" s="145"/>
      <c r="I550" s="145"/>
      <c r="J550" s="145"/>
      <c r="K550" s="145"/>
      <c r="L550" s="145"/>
      <c r="M550" s="145"/>
      <c r="N550" s="145"/>
      <c r="O550" s="210">
        <f t="shared" si="8"/>
        <v>0</v>
      </c>
      <c r="P550" s="214"/>
      <c r="Q550" s="146"/>
      <c r="R550" s="45"/>
      <c r="S550" s="56"/>
      <c r="T550" s="64"/>
    </row>
    <row r="551" spans="1:20" x14ac:dyDescent="0.25">
      <c r="A551" s="3"/>
      <c r="B551" s="329" t="s">
        <v>143</v>
      </c>
      <c r="C551" s="323"/>
      <c r="D551" s="145"/>
      <c r="E551" s="145"/>
      <c r="F551" s="145"/>
      <c r="G551" s="145"/>
      <c r="H551" s="145"/>
      <c r="I551" s="145"/>
      <c r="J551" s="145"/>
      <c r="K551" s="145"/>
      <c r="L551" s="145"/>
      <c r="M551" s="145"/>
      <c r="N551" s="145"/>
      <c r="O551" s="210">
        <f t="shared" si="8"/>
        <v>0</v>
      </c>
      <c r="P551" s="214"/>
      <c r="Q551" s="146"/>
      <c r="R551" s="45"/>
      <c r="S551" s="56"/>
      <c r="T551" s="64"/>
    </row>
    <row r="552" spans="1:20" x14ac:dyDescent="0.25">
      <c r="A552" s="3"/>
      <c r="B552" s="329" t="s">
        <v>143</v>
      </c>
      <c r="C552" s="323"/>
      <c r="D552" s="145"/>
      <c r="E552" s="145"/>
      <c r="F552" s="145"/>
      <c r="G552" s="145"/>
      <c r="H552" s="145"/>
      <c r="I552" s="145"/>
      <c r="J552" s="145"/>
      <c r="K552" s="145"/>
      <c r="L552" s="145"/>
      <c r="M552" s="145"/>
      <c r="N552" s="145"/>
      <c r="O552" s="210">
        <f t="shared" si="8"/>
        <v>0</v>
      </c>
      <c r="P552" s="214"/>
      <c r="Q552" s="146"/>
      <c r="R552" s="45"/>
      <c r="S552" s="56"/>
      <c r="T552" s="64"/>
    </row>
    <row r="553" spans="1:20" x14ac:dyDescent="0.25">
      <c r="A553" s="3"/>
      <c r="B553" s="329" t="s">
        <v>143</v>
      </c>
      <c r="C553" s="323"/>
      <c r="D553" s="145"/>
      <c r="E553" s="145"/>
      <c r="F553" s="145"/>
      <c r="G553" s="145"/>
      <c r="H553" s="145"/>
      <c r="I553" s="145"/>
      <c r="J553" s="145"/>
      <c r="K553" s="145"/>
      <c r="L553" s="145"/>
      <c r="M553" s="145"/>
      <c r="N553" s="145"/>
      <c r="O553" s="210">
        <f t="shared" si="8"/>
        <v>0</v>
      </c>
      <c r="P553" s="214"/>
      <c r="Q553" s="146"/>
      <c r="R553" s="45"/>
      <c r="S553" s="56"/>
      <c r="T553" s="64"/>
    </row>
    <row r="554" spans="1:20" x14ac:dyDescent="0.25">
      <c r="A554" s="3"/>
      <c r="B554" s="329" t="s">
        <v>143</v>
      </c>
      <c r="C554" s="323"/>
      <c r="D554" s="145"/>
      <c r="E554" s="145"/>
      <c r="F554" s="145"/>
      <c r="G554" s="145"/>
      <c r="H554" s="145"/>
      <c r="I554" s="145"/>
      <c r="J554" s="145"/>
      <c r="K554" s="145"/>
      <c r="L554" s="145"/>
      <c r="M554" s="145"/>
      <c r="N554" s="145"/>
      <c r="O554" s="210">
        <f t="shared" si="8"/>
        <v>0</v>
      </c>
      <c r="P554" s="214"/>
      <c r="Q554" s="146"/>
      <c r="R554" s="45"/>
      <c r="S554" s="56"/>
      <c r="T554" s="64"/>
    </row>
    <row r="555" spans="1:20" x14ac:dyDescent="0.25">
      <c r="A555" s="3"/>
      <c r="B555" s="329" t="s">
        <v>143</v>
      </c>
      <c r="C555" s="323"/>
      <c r="D555" s="145"/>
      <c r="E555" s="145"/>
      <c r="F555" s="145"/>
      <c r="G555" s="145"/>
      <c r="H555" s="145"/>
      <c r="I555" s="145"/>
      <c r="J555" s="145"/>
      <c r="K555" s="145"/>
      <c r="L555" s="145"/>
      <c r="M555" s="145"/>
      <c r="N555" s="145"/>
      <c r="O555" s="210">
        <f t="shared" si="8"/>
        <v>0</v>
      </c>
      <c r="P555" s="214"/>
      <c r="Q555" s="146"/>
      <c r="R555" s="45"/>
      <c r="S555" s="56"/>
      <c r="T555" s="64"/>
    </row>
    <row r="556" spans="1:20" x14ac:dyDescent="0.25">
      <c r="A556" s="3"/>
      <c r="B556" s="329" t="s">
        <v>143</v>
      </c>
      <c r="C556" s="323"/>
      <c r="D556" s="145"/>
      <c r="E556" s="145"/>
      <c r="F556" s="145"/>
      <c r="G556" s="145"/>
      <c r="H556" s="145"/>
      <c r="I556" s="145"/>
      <c r="J556" s="145"/>
      <c r="K556" s="145"/>
      <c r="L556" s="145"/>
      <c r="M556" s="145"/>
      <c r="N556" s="145"/>
      <c r="O556" s="210">
        <f t="shared" si="8"/>
        <v>0</v>
      </c>
      <c r="P556" s="214"/>
      <c r="Q556" s="146"/>
      <c r="R556" s="45"/>
      <c r="S556" s="56"/>
      <c r="T556" s="64"/>
    </row>
    <row r="557" spans="1:20" x14ac:dyDescent="0.25">
      <c r="A557" s="3"/>
      <c r="B557" s="329" t="s">
        <v>143</v>
      </c>
      <c r="C557" s="327" t="s">
        <v>37</v>
      </c>
      <c r="D557" s="145"/>
      <c r="E557" s="145"/>
      <c r="F557" s="145"/>
      <c r="G557" s="145"/>
      <c r="H557" s="145"/>
      <c r="I557" s="145"/>
      <c r="J557" s="145"/>
      <c r="K557" s="145"/>
      <c r="L557" s="145"/>
      <c r="M557" s="145"/>
      <c r="N557" s="145"/>
      <c r="O557" s="210">
        <f t="shared" si="8"/>
        <v>0</v>
      </c>
      <c r="P557" s="214"/>
      <c r="Q557" s="146"/>
      <c r="R557" s="45"/>
      <c r="S557" s="56"/>
      <c r="T557" s="64"/>
    </row>
    <row r="558" spans="1:20" x14ac:dyDescent="0.25">
      <c r="A558" s="3"/>
      <c r="B558" s="329" t="s">
        <v>143</v>
      </c>
      <c r="C558" s="328"/>
      <c r="D558" s="145"/>
      <c r="E558" s="145"/>
      <c r="F558" s="145"/>
      <c r="G558" s="145"/>
      <c r="H558" s="145"/>
      <c r="I558" s="145"/>
      <c r="J558" s="145"/>
      <c r="K558" s="145"/>
      <c r="L558" s="145"/>
      <c r="M558" s="145"/>
      <c r="N558" s="145"/>
      <c r="O558" s="210">
        <f t="shared" si="8"/>
        <v>0</v>
      </c>
      <c r="P558" s="214"/>
      <c r="Q558" s="146"/>
      <c r="R558" s="45"/>
      <c r="S558" s="56"/>
      <c r="T558" s="64"/>
    </row>
    <row r="559" spans="1:20" x14ac:dyDescent="0.25">
      <c r="A559" s="3"/>
      <c r="B559" s="437" t="s">
        <v>144</v>
      </c>
      <c r="C559" s="438"/>
      <c r="D559" s="438"/>
      <c r="E559" s="438"/>
      <c r="F559" s="438"/>
      <c r="G559" s="438"/>
      <c r="H559" s="438"/>
      <c r="I559" s="438"/>
      <c r="J559" s="438"/>
      <c r="K559" s="438"/>
      <c r="L559" s="438"/>
      <c r="M559" s="438"/>
      <c r="N559" s="438"/>
      <c r="O559" s="438"/>
      <c r="P559" s="150">
        <f>SUM(O561:O580)</f>
        <v>0</v>
      </c>
      <c r="Q559" s="143">
        <f>SUM(Q561:Q580)</f>
        <v>0</v>
      </c>
      <c r="R559" s="45"/>
      <c r="S559" s="56"/>
      <c r="T559" s="64"/>
    </row>
    <row r="560" spans="1:20" x14ac:dyDescent="0.25">
      <c r="A560" s="3"/>
      <c r="B560" s="326" t="s">
        <v>0</v>
      </c>
      <c r="C560" s="208" t="s">
        <v>1</v>
      </c>
      <c r="D560" s="208" t="s">
        <v>2</v>
      </c>
      <c r="E560" s="208" t="s">
        <v>28</v>
      </c>
      <c r="F560" s="208" t="s">
        <v>3</v>
      </c>
      <c r="G560" s="208" t="s">
        <v>4</v>
      </c>
      <c r="H560" s="208" t="s">
        <v>5</v>
      </c>
      <c r="I560" s="208" t="s">
        <v>6</v>
      </c>
      <c r="J560" s="208" t="s">
        <v>7</v>
      </c>
      <c r="K560" s="208" t="s">
        <v>8</v>
      </c>
      <c r="L560" s="208" t="s">
        <v>9</v>
      </c>
      <c r="M560" s="208" t="s">
        <v>10</v>
      </c>
      <c r="N560" s="208" t="s">
        <v>11</v>
      </c>
      <c r="O560" s="208" t="s">
        <v>12</v>
      </c>
      <c r="P560" s="209" t="s">
        <v>22</v>
      </c>
      <c r="Q560" s="144" t="s">
        <v>37</v>
      </c>
      <c r="R560" s="45"/>
      <c r="S560" s="56"/>
      <c r="T560" s="64"/>
    </row>
    <row r="561" spans="1:20" x14ac:dyDescent="0.25">
      <c r="A561" s="3"/>
      <c r="B561" s="329" t="s">
        <v>144</v>
      </c>
      <c r="C561" s="323"/>
      <c r="D561" s="145"/>
      <c r="E561" s="145"/>
      <c r="F561" s="145"/>
      <c r="G561" s="145"/>
      <c r="H561" s="145"/>
      <c r="I561" s="145"/>
      <c r="J561" s="145"/>
      <c r="K561" s="145"/>
      <c r="L561" s="145"/>
      <c r="M561" s="145"/>
      <c r="N561" s="145"/>
      <c r="O561" s="210">
        <f t="shared" si="8"/>
        <v>0</v>
      </c>
      <c r="P561" s="214"/>
      <c r="Q561" s="146"/>
      <c r="R561" s="45"/>
      <c r="S561" s="56"/>
      <c r="T561" s="64"/>
    </row>
    <row r="562" spans="1:20" x14ac:dyDescent="0.25">
      <c r="A562" s="3"/>
      <c r="B562" s="329" t="s">
        <v>144</v>
      </c>
      <c r="C562" s="323"/>
      <c r="D562" s="145"/>
      <c r="E562" s="145"/>
      <c r="F562" s="145"/>
      <c r="G562" s="145"/>
      <c r="H562" s="145"/>
      <c r="I562" s="145"/>
      <c r="J562" s="145"/>
      <c r="K562" s="145"/>
      <c r="L562" s="145"/>
      <c r="M562" s="145"/>
      <c r="N562" s="145"/>
      <c r="O562" s="210">
        <f t="shared" si="8"/>
        <v>0</v>
      </c>
      <c r="P562" s="214"/>
      <c r="Q562" s="146"/>
      <c r="R562" s="45"/>
      <c r="S562" s="56"/>
      <c r="T562" s="64"/>
    </row>
    <row r="563" spans="1:20" x14ac:dyDescent="0.25">
      <c r="A563" s="3"/>
      <c r="B563" s="329" t="s">
        <v>144</v>
      </c>
      <c r="C563" s="323"/>
      <c r="D563" s="145"/>
      <c r="E563" s="145"/>
      <c r="F563" s="145"/>
      <c r="G563" s="145"/>
      <c r="H563" s="145"/>
      <c r="I563" s="145"/>
      <c r="J563" s="145"/>
      <c r="K563" s="145"/>
      <c r="L563" s="145"/>
      <c r="M563" s="145"/>
      <c r="N563" s="145"/>
      <c r="O563" s="210">
        <f t="shared" si="8"/>
        <v>0</v>
      </c>
      <c r="P563" s="214"/>
      <c r="Q563" s="146"/>
      <c r="R563" s="45"/>
      <c r="S563" s="56"/>
      <c r="T563" s="64"/>
    </row>
    <row r="564" spans="1:20" x14ac:dyDescent="0.25">
      <c r="A564" s="3"/>
      <c r="B564" s="329" t="s">
        <v>144</v>
      </c>
      <c r="C564" s="323"/>
      <c r="D564" s="145"/>
      <c r="E564" s="145"/>
      <c r="F564" s="145"/>
      <c r="G564" s="145"/>
      <c r="H564" s="145"/>
      <c r="I564" s="145"/>
      <c r="J564" s="145"/>
      <c r="K564" s="145"/>
      <c r="L564" s="145"/>
      <c r="M564" s="145"/>
      <c r="N564" s="145"/>
      <c r="O564" s="210">
        <f t="shared" si="8"/>
        <v>0</v>
      </c>
      <c r="P564" s="214"/>
      <c r="Q564" s="146"/>
      <c r="R564" s="45"/>
      <c r="S564" s="56"/>
      <c r="T564" s="64"/>
    </row>
    <row r="565" spans="1:20" x14ac:dyDescent="0.25">
      <c r="A565" s="3"/>
      <c r="B565" s="329" t="s">
        <v>144</v>
      </c>
      <c r="C565" s="323"/>
      <c r="D565" s="145"/>
      <c r="E565" s="145"/>
      <c r="F565" s="145"/>
      <c r="G565" s="145"/>
      <c r="H565" s="145"/>
      <c r="I565" s="145"/>
      <c r="J565" s="145"/>
      <c r="K565" s="145"/>
      <c r="L565" s="145"/>
      <c r="M565" s="145"/>
      <c r="N565" s="145"/>
      <c r="O565" s="210">
        <f t="shared" si="8"/>
        <v>0</v>
      </c>
      <c r="P565" s="214"/>
      <c r="Q565" s="146"/>
      <c r="R565" s="45"/>
      <c r="S565" s="56"/>
      <c r="T565" s="64"/>
    </row>
    <row r="566" spans="1:20" x14ac:dyDescent="0.25">
      <c r="A566" s="3"/>
      <c r="B566" s="329" t="s">
        <v>144</v>
      </c>
      <c r="C566" s="323"/>
      <c r="D566" s="145"/>
      <c r="E566" s="145"/>
      <c r="F566" s="145"/>
      <c r="G566" s="145"/>
      <c r="H566" s="145"/>
      <c r="I566" s="145"/>
      <c r="J566" s="145"/>
      <c r="K566" s="145"/>
      <c r="L566" s="145"/>
      <c r="M566" s="145"/>
      <c r="N566" s="145"/>
      <c r="O566" s="210">
        <f t="shared" si="8"/>
        <v>0</v>
      </c>
      <c r="P566" s="214"/>
      <c r="Q566" s="146"/>
      <c r="R566" s="45"/>
      <c r="S566" s="56"/>
      <c r="T566" s="64"/>
    </row>
    <row r="567" spans="1:20" x14ac:dyDescent="0.25">
      <c r="A567" s="3"/>
      <c r="B567" s="329" t="s">
        <v>144</v>
      </c>
      <c r="C567" s="323"/>
      <c r="D567" s="145"/>
      <c r="E567" s="145"/>
      <c r="F567" s="145"/>
      <c r="G567" s="145"/>
      <c r="H567" s="145"/>
      <c r="I567" s="145"/>
      <c r="J567" s="145"/>
      <c r="K567" s="145"/>
      <c r="L567" s="145"/>
      <c r="M567" s="145"/>
      <c r="N567" s="145"/>
      <c r="O567" s="210">
        <f t="shared" si="8"/>
        <v>0</v>
      </c>
      <c r="P567" s="214"/>
      <c r="Q567" s="146"/>
      <c r="R567" s="45"/>
      <c r="S567" s="56"/>
      <c r="T567" s="64"/>
    </row>
    <row r="568" spans="1:20" x14ac:dyDescent="0.25">
      <c r="A568" s="3"/>
      <c r="B568" s="329" t="s">
        <v>144</v>
      </c>
      <c r="C568" s="323"/>
      <c r="D568" s="145"/>
      <c r="E568" s="145"/>
      <c r="F568" s="145"/>
      <c r="G568" s="145"/>
      <c r="H568" s="145"/>
      <c r="I568" s="145"/>
      <c r="J568" s="145"/>
      <c r="K568" s="145"/>
      <c r="L568" s="145"/>
      <c r="M568" s="145"/>
      <c r="N568" s="145"/>
      <c r="O568" s="210">
        <f t="shared" si="8"/>
        <v>0</v>
      </c>
      <c r="P568" s="214"/>
      <c r="Q568" s="146"/>
      <c r="R568" s="45"/>
      <c r="S568" s="56"/>
      <c r="T568" s="64"/>
    </row>
    <row r="569" spans="1:20" x14ac:dyDescent="0.25">
      <c r="A569" s="3"/>
      <c r="B569" s="329" t="s">
        <v>144</v>
      </c>
      <c r="C569" s="323"/>
      <c r="D569" s="145"/>
      <c r="E569" s="145"/>
      <c r="F569" s="145"/>
      <c r="G569" s="145"/>
      <c r="H569" s="145"/>
      <c r="I569" s="145"/>
      <c r="J569" s="145"/>
      <c r="K569" s="145"/>
      <c r="L569" s="145"/>
      <c r="M569" s="145"/>
      <c r="N569" s="145"/>
      <c r="O569" s="210">
        <f t="shared" si="8"/>
        <v>0</v>
      </c>
      <c r="P569" s="214"/>
      <c r="Q569" s="146"/>
      <c r="R569" s="45"/>
      <c r="S569" s="56"/>
      <c r="T569" s="64"/>
    </row>
    <row r="570" spans="1:20" x14ac:dyDescent="0.25">
      <c r="A570" s="3"/>
      <c r="B570" s="329" t="s">
        <v>144</v>
      </c>
      <c r="C570" s="323"/>
      <c r="D570" s="145"/>
      <c r="E570" s="145"/>
      <c r="F570" s="145"/>
      <c r="G570" s="145"/>
      <c r="H570" s="145"/>
      <c r="I570" s="145"/>
      <c r="J570" s="145"/>
      <c r="K570" s="145"/>
      <c r="L570" s="145"/>
      <c r="M570" s="145"/>
      <c r="N570" s="145"/>
      <c r="O570" s="210">
        <f t="shared" si="8"/>
        <v>0</v>
      </c>
      <c r="P570" s="214"/>
      <c r="Q570" s="146"/>
      <c r="R570" s="45"/>
      <c r="S570" s="56"/>
      <c r="T570" s="64"/>
    </row>
    <row r="571" spans="1:20" x14ac:dyDescent="0.25">
      <c r="A571" s="3"/>
      <c r="B571" s="329" t="s">
        <v>144</v>
      </c>
      <c r="C571" s="323"/>
      <c r="D571" s="145"/>
      <c r="E571" s="145"/>
      <c r="F571" s="145"/>
      <c r="G571" s="145"/>
      <c r="H571" s="145"/>
      <c r="I571" s="145"/>
      <c r="J571" s="145"/>
      <c r="K571" s="145"/>
      <c r="L571" s="145"/>
      <c r="M571" s="145"/>
      <c r="N571" s="145"/>
      <c r="O571" s="210">
        <f t="shared" si="8"/>
        <v>0</v>
      </c>
      <c r="P571" s="214"/>
      <c r="Q571" s="146"/>
      <c r="R571" s="45"/>
      <c r="S571" s="56"/>
      <c r="T571" s="64"/>
    </row>
    <row r="572" spans="1:20" x14ac:dyDescent="0.25">
      <c r="A572" s="3"/>
      <c r="B572" s="329" t="s">
        <v>144</v>
      </c>
      <c r="C572" s="323"/>
      <c r="D572" s="145"/>
      <c r="E572" s="145"/>
      <c r="F572" s="145"/>
      <c r="G572" s="145"/>
      <c r="H572" s="145"/>
      <c r="I572" s="145"/>
      <c r="J572" s="145"/>
      <c r="K572" s="145"/>
      <c r="L572" s="145"/>
      <c r="M572" s="145"/>
      <c r="N572" s="145"/>
      <c r="O572" s="210">
        <f t="shared" si="8"/>
        <v>0</v>
      </c>
      <c r="P572" s="214"/>
      <c r="Q572" s="146"/>
      <c r="R572" s="45"/>
      <c r="S572" s="56"/>
      <c r="T572" s="64"/>
    </row>
    <row r="573" spans="1:20" x14ac:dyDescent="0.25">
      <c r="A573" s="3"/>
      <c r="B573" s="329" t="s">
        <v>144</v>
      </c>
      <c r="C573" s="323"/>
      <c r="D573" s="145"/>
      <c r="E573" s="145"/>
      <c r="F573" s="145"/>
      <c r="G573" s="145"/>
      <c r="H573" s="145"/>
      <c r="I573" s="145"/>
      <c r="J573" s="145"/>
      <c r="K573" s="145"/>
      <c r="L573" s="145"/>
      <c r="M573" s="145"/>
      <c r="N573" s="145"/>
      <c r="O573" s="210">
        <f t="shared" si="8"/>
        <v>0</v>
      </c>
      <c r="P573" s="214"/>
      <c r="Q573" s="146"/>
      <c r="R573" s="45"/>
      <c r="S573" s="56"/>
      <c r="T573" s="64"/>
    </row>
    <row r="574" spans="1:20" x14ac:dyDescent="0.25">
      <c r="A574" s="3"/>
      <c r="B574" s="329" t="s">
        <v>144</v>
      </c>
      <c r="C574" s="323"/>
      <c r="D574" s="145"/>
      <c r="E574" s="145"/>
      <c r="F574" s="145"/>
      <c r="G574" s="145"/>
      <c r="H574" s="145"/>
      <c r="I574" s="145"/>
      <c r="J574" s="145"/>
      <c r="K574" s="145"/>
      <c r="L574" s="145"/>
      <c r="M574" s="145"/>
      <c r="N574" s="145"/>
      <c r="O574" s="210">
        <f t="shared" si="8"/>
        <v>0</v>
      </c>
      <c r="P574" s="214"/>
      <c r="Q574" s="146"/>
      <c r="R574" s="45"/>
      <c r="S574" s="56"/>
      <c r="T574" s="64"/>
    </row>
    <row r="575" spans="1:20" x14ac:dyDescent="0.25">
      <c r="A575" s="3"/>
      <c r="B575" s="329" t="s">
        <v>144</v>
      </c>
      <c r="C575" s="323"/>
      <c r="D575" s="145"/>
      <c r="E575" s="145"/>
      <c r="F575" s="145"/>
      <c r="G575" s="145"/>
      <c r="H575" s="145"/>
      <c r="I575" s="145"/>
      <c r="J575" s="145"/>
      <c r="K575" s="145"/>
      <c r="L575" s="145"/>
      <c r="M575" s="145"/>
      <c r="N575" s="145"/>
      <c r="O575" s="210">
        <f t="shared" si="8"/>
        <v>0</v>
      </c>
      <c r="P575" s="214"/>
      <c r="Q575" s="146"/>
      <c r="R575" s="45"/>
      <c r="S575" s="56"/>
      <c r="T575" s="64"/>
    </row>
    <row r="576" spans="1:20" x14ac:dyDescent="0.25">
      <c r="A576" s="3"/>
      <c r="B576" s="329" t="s">
        <v>144</v>
      </c>
      <c r="C576" s="323"/>
      <c r="D576" s="145"/>
      <c r="E576" s="145"/>
      <c r="F576" s="145"/>
      <c r="G576" s="145"/>
      <c r="H576" s="145"/>
      <c r="I576" s="145"/>
      <c r="J576" s="145"/>
      <c r="K576" s="145"/>
      <c r="L576" s="145"/>
      <c r="M576" s="145"/>
      <c r="N576" s="145"/>
      <c r="O576" s="210">
        <f t="shared" si="8"/>
        <v>0</v>
      </c>
      <c r="P576" s="214"/>
      <c r="Q576" s="146"/>
      <c r="R576" s="45"/>
      <c r="S576" s="56"/>
      <c r="T576" s="64"/>
    </row>
    <row r="577" spans="1:20" x14ac:dyDescent="0.25">
      <c r="A577" s="3"/>
      <c r="B577" s="329" t="s">
        <v>144</v>
      </c>
      <c r="C577" s="323"/>
      <c r="D577" s="145"/>
      <c r="E577" s="145"/>
      <c r="F577" s="145"/>
      <c r="G577" s="145"/>
      <c r="H577" s="145"/>
      <c r="I577" s="145"/>
      <c r="J577" s="145"/>
      <c r="K577" s="145"/>
      <c r="L577" s="145"/>
      <c r="M577" s="145"/>
      <c r="N577" s="145"/>
      <c r="O577" s="210">
        <f t="shared" si="8"/>
        <v>0</v>
      </c>
      <c r="P577" s="214"/>
      <c r="Q577" s="146"/>
      <c r="R577" s="45"/>
      <c r="S577" s="56"/>
      <c r="T577" s="64"/>
    </row>
    <row r="578" spans="1:20" x14ac:dyDescent="0.25">
      <c r="A578" s="3"/>
      <c r="B578" s="329" t="s">
        <v>144</v>
      </c>
      <c r="C578" s="323"/>
      <c r="D578" s="145"/>
      <c r="E578" s="145"/>
      <c r="F578" s="145"/>
      <c r="G578" s="145"/>
      <c r="H578" s="145"/>
      <c r="I578" s="145"/>
      <c r="J578" s="145"/>
      <c r="K578" s="145"/>
      <c r="L578" s="145"/>
      <c r="M578" s="145"/>
      <c r="N578" s="145"/>
      <c r="O578" s="210">
        <f t="shared" si="8"/>
        <v>0</v>
      </c>
      <c r="P578" s="214"/>
      <c r="Q578" s="146"/>
      <c r="R578" s="45"/>
      <c r="S578" s="56"/>
      <c r="T578" s="64"/>
    </row>
    <row r="579" spans="1:20" x14ac:dyDescent="0.25">
      <c r="A579" s="3"/>
      <c r="B579" s="329" t="s">
        <v>144</v>
      </c>
      <c r="C579" s="327" t="s">
        <v>37</v>
      </c>
      <c r="D579" s="145"/>
      <c r="E579" s="145"/>
      <c r="F579" s="145"/>
      <c r="G579" s="145"/>
      <c r="H579" s="145"/>
      <c r="I579" s="145"/>
      <c r="J579" s="145"/>
      <c r="K579" s="145"/>
      <c r="L579" s="145"/>
      <c r="M579" s="145"/>
      <c r="N579" s="145"/>
      <c r="O579" s="210">
        <f t="shared" si="8"/>
        <v>0</v>
      </c>
      <c r="P579" s="214"/>
      <c r="Q579" s="146"/>
      <c r="R579" s="45"/>
      <c r="S579" s="56"/>
      <c r="T579" s="64"/>
    </row>
    <row r="580" spans="1:20" x14ac:dyDescent="0.25">
      <c r="A580" s="3"/>
      <c r="B580" s="329" t="s">
        <v>144</v>
      </c>
      <c r="C580" s="328"/>
      <c r="D580" s="145"/>
      <c r="E580" s="145"/>
      <c r="F580" s="145"/>
      <c r="G580" s="145"/>
      <c r="H580" s="145"/>
      <c r="I580" s="145"/>
      <c r="J580" s="145"/>
      <c r="K580" s="145"/>
      <c r="L580" s="145"/>
      <c r="M580" s="145"/>
      <c r="N580" s="145"/>
      <c r="O580" s="210">
        <f t="shared" si="8"/>
        <v>0</v>
      </c>
      <c r="P580" s="214"/>
      <c r="Q580" s="146"/>
      <c r="R580" s="45"/>
      <c r="S580" s="56"/>
      <c r="T580" s="64"/>
    </row>
    <row r="581" spans="1:20" x14ac:dyDescent="0.25">
      <c r="A581" s="3"/>
      <c r="B581" s="437" t="s">
        <v>145</v>
      </c>
      <c r="C581" s="438"/>
      <c r="D581" s="438"/>
      <c r="E581" s="438"/>
      <c r="F581" s="438"/>
      <c r="G581" s="438"/>
      <c r="H581" s="438"/>
      <c r="I581" s="438"/>
      <c r="J581" s="438"/>
      <c r="K581" s="438"/>
      <c r="L581" s="438"/>
      <c r="M581" s="438"/>
      <c r="N581" s="438"/>
      <c r="O581" s="438"/>
      <c r="P581" s="150">
        <f>SUM(O583:O601)</f>
        <v>0</v>
      </c>
      <c r="Q581" s="143">
        <f>SUM(Q583:Q601)</f>
        <v>0</v>
      </c>
      <c r="R581" s="45"/>
      <c r="S581" s="56"/>
      <c r="T581" s="64"/>
    </row>
    <row r="582" spans="1:20" x14ac:dyDescent="0.25">
      <c r="A582" s="3"/>
      <c r="B582" s="326" t="s">
        <v>0</v>
      </c>
      <c r="C582" s="208" t="s">
        <v>1</v>
      </c>
      <c r="D582" s="208" t="s">
        <v>2</v>
      </c>
      <c r="E582" s="208" t="s">
        <v>28</v>
      </c>
      <c r="F582" s="208" t="s">
        <v>3</v>
      </c>
      <c r="G582" s="208" t="s">
        <v>4</v>
      </c>
      <c r="H582" s="208" t="s">
        <v>5</v>
      </c>
      <c r="I582" s="208" t="s">
        <v>6</v>
      </c>
      <c r="J582" s="208" t="s">
        <v>7</v>
      </c>
      <c r="K582" s="208" t="s">
        <v>8</v>
      </c>
      <c r="L582" s="208" t="s">
        <v>9</v>
      </c>
      <c r="M582" s="208" t="s">
        <v>10</v>
      </c>
      <c r="N582" s="208" t="s">
        <v>11</v>
      </c>
      <c r="O582" s="208" t="s">
        <v>12</v>
      </c>
      <c r="P582" s="209" t="s">
        <v>22</v>
      </c>
      <c r="Q582" s="144" t="s">
        <v>37</v>
      </c>
      <c r="R582" s="45"/>
      <c r="S582" s="56"/>
      <c r="T582" s="64"/>
    </row>
    <row r="583" spans="1:20" x14ac:dyDescent="0.25">
      <c r="A583" s="3"/>
      <c r="B583" s="329" t="s">
        <v>145</v>
      </c>
      <c r="C583" s="323"/>
      <c r="D583" s="145"/>
      <c r="E583" s="145"/>
      <c r="F583" s="145"/>
      <c r="G583" s="145"/>
      <c r="H583" s="145"/>
      <c r="I583" s="145"/>
      <c r="J583" s="145"/>
      <c r="K583" s="145"/>
      <c r="L583" s="145"/>
      <c r="M583" s="145"/>
      <c r="N583" s="145"/>
      <c r="O583" s="210">
        <f t="shared" si="8"/>
        <v>0</v>
      </c>
      <c r="P583" s="214"/>
      <c r="Q583" s="146"/>
      <c r="R583" s="45"/>
      <c r="S583" s="56"/>
      <c r="T583" s="64"/>
    </row>
    <row r="584" spans="1:20" x14ac:dyDescent="0.25">
      <c r="A584" s="3"/>
      <c r="B584" s="329" t="s">
        <v>145</v>
      </c>
      <c r="C584" s="323"/>
      <c r="D584" s="145"/>
      <c r="E584" s="145"/>
      <c r="F584" s="145"/>
      <c r="G584" s="145"/>
      <c r="H584" s="145"/>
      <c r="I584" s="145"/>
      <c r="J584" s="145"/>
      <c r="K584" s="145"/>
      <c r="L584" s="145"/>
      <c r="M584" s="145"/>
      <c r="N584" s="145"/>
      <c r="O584" s="210">
        <f t="shared" si="8"/>
        <v>0</v>
      </c>
      <c r="P584" s="214"/>
      <c r="Q584" s="146"/>
      <c r="R584" s="45"/>
      <c r="S584" s="56"/>
      <c r="T584" s="64"/>
    </row>
    <row r="585" spans="1:20" x14ac:dyDescent="0.25">
      <c r="A585" s="3"/>
      <c r="B585" s="329" t="s">
        <v>145</v>
      </c>
      <c r="C585" s="323"/>
      <c r="D585" s="145"/>
      <c r="E585" s="145"/>
      <c r="F585" s="145"/>
      <c r="G585" s="145"/>
      <c r="H585" s="145"/>
      <c r="I585" s="145"/>
      <c r="J585" s="145"/>
      <c r="K585" s="145"/>
      <c r="L585" s="145"/>
      <c r="M585" s="145"/>
      <c r="N585" s="145"/>
      <c r="O585" s="210">
        <f t="shared" si="8"/>
        <v>0</v>
      </c>
      <c r="P585" s="214"/>
      <c r="Q585" s="146"/>
      <c r="R585" s="45"/>
      <c r="S585" s="56"/>
      <c r="T585" s="64"/>
    </row>
    <row r="586" spans="1:20" x14ac:dyDescent="0.25">
      <c r="A586" s="3"/>
      <c r="B586" s="329" t="s">
        <v>145</v>
      </c>
      <c r="C586" s="323"/>
      <c r="D586" s="145"/>
      <c r="E586" s="145"/>
      <c r="F586" s="145"/>
      <c r="G586" s="145"/>
      <c r="H586" s="145"/>
      <c r="I586" s="145"/>
      <c r="J586" s="145"/>
      <c r="K586" s="145"/>
      <c r="L586" s="145"/>
      <c r="M586" s="145"/>
      <c r="N586" s="145"/>
      <c r="O586" s="210">
        <f t="shared" si="8"/>
        <v>0</v>
      </c>
      <c r="P586" s="214"/>
      <c r="Q586" s="146"/>
      <c r="R586" s="45"/>
      <c r="S586" s="56"/>
      <c r="T586" s="64"/>
    </row>
    <row r="587" spans="1:20" x14ac:dyDescent="0.25">
      <c r="A587" s="3"/>
      <c r="B587" s="329" t="s">
        <v>145</v>
      </c>
      <c r="C587" s="323"/>
      <c r="D587" s="145"/>
      <c r="E587" s="145"/>
      <c r="F587" s="145"/>
      <c r="G587" s="145"/>
      <c r="H587" s="145"/>
      <c r="I587" s="145"/>
      <c r="J587" s="145"/>
      <c r="K587" s="145"/>
      <c r="L587" s="145"/>
      <c r="M587" s="145"/>
      <c r="N587" s="145"/>
      <c r="O587" s="210">
        <f t="shared" si="8"/>
        <v>0</v>
      </c>
      <c r="P587" s="214"/>
      <c r="Q587" s="146"/>
      <c r="R587" s="45"/>
      <c r="S587" s="56"/>
      <c r="T587" s="64"/>
    </row>
    <row r="588" spans="1:20" x14ac:dyDescent="0.25">
      <c r="A588" s="3"/>
      <c r="B588" s="329" t="s">
        <v>145</v>
      </c>
      <c r="C588" s="323"/>
      <c r="D588" s="145"/>
      <c r="E588" s="145"/>
      <c r="F588" s="145"/>
      <c r="G588" s="145"/>
      <c r="H588" s="145"/>
      <c r="I588" s="145"/>
      <c r="J588" s="145"/>
      <c r="K588" s="145"/>
      <c r="L588" s="145"/>
      <c r="M588" s="145"/>
      <c r="N588" s="145"/>
      <c r="O588" s="210">
        <f t="shared" si="8"/>
        <v>0</v>
      </c>
      <c r="P588" s="214"/>
      <c r="Q588" s="146"/>
      <c r="R588" s="45"/>
      <c r="S588" s="56"/>
      <c r="T588" s="64"/>
    </row>
    <row r="589" spans="1:20" x14ac:dyDescent="0.25">
      <c r="A589" s="3"/>
      <c r="B589" s="329" t="s">
        <v>145</v>
      </c>
      <c r="C589" s="323"/>
      <c r="D589" s="145"/>
      <c r="E589" s="145"/>
      <c r="F589" s="145"/>
      <c r="G589" s="145"/>
      <c r="H589" s="145"/>
      <c r="I589" s="145"/>
      <c r="J589" s="145"/>
      <c r="K589" s="145"/>
      <c r="L589" s="145"/>
      <c r="M589" s="145"/>
      <c r="N589" s="145"/>
      <c r="O589" s="210">
        <f t="shared" si="8"/>
        <v>0</v>
      </c>
      <c r="P589" s="214"/>
      <c r="Q589" s="146"/>
      <c r="R589" s="45"/>
      <c r="S589" s="56"/>
      <c r="T589" s="64"/>
    </row>
    <row r="590" spans="1:20" x14ac:dyDescent="0.25">
      <c r="A590" s="3"/>
      <c r="B590" s="329" t="s">
        <v>145</v>
      </c>
      <c r="C590" s="323"/>
      <c r="D590" s="145"/>
      <c r="E590" s="145"/>
      <c r="F590" s="145"/>
      <c r="G590" s="145"/>
      <c r="H590" s="145"/>
      <c r="I590" s="145"/>
      <c r="J590" s="145"/>
      <c r="K590" s="145"/>
      <c r="L590" s="145"/>
      <c r="M590" s="145"/>
      <c r="N590" s="145"/>
      <c r="O590" s="210">
        <f t="shared" si="8"/>
        <v>0</v>
      </c>
      <c r="P590" s="214"/>
      <c r="Q590" s="146"/>
      <c r="R590" s="45"/>
      <c r="S590" s="56"/>
      <c r="T590" s="64"/>
    </row>
    <row r="591" spans="1:20" x14ac:dyDescent="0.25">
      <c r="A591" s="3"/>
      <c r="B591" s="329" t="s">
        <v>145</v>
      </c>
      <c r="C591" s="323"/>
      <c r="D591" s="145"/>
      <c r="E591" s="145"/>
      <c r="F591" s="145"/>
      <c r="G591" s="145"/>
      <c r="H591" s="145"/>
      <c r="I591" s="145"/>
      <c r="J591" s="145"/>
      <c r="K591" s="145"/>
      <c r="L591" s="145"/>
      <c r="M591" s="145"/>
      <c r="N591" s="145"/>
      <c r="O591" s="210">
        <f t="shared" si="8"/>
        <v>0</v>
      </c>
      <c r="P591" s="214"/>
      <c r="Q591" s="146"/>
      <c r="R591" s="45"/>
      <c r="S591" s="56"/>
      <c r="T591" s="64"/>
    </row>
    <row r="592" spans="1:20" x14ac:dyDescent="0.25">
      <c r="A592" s="3"/>
      <c r="B592" s="329" t="s">
        <v>145</v>
      </c>
      <c r="C592" s="323"/>
      <c r="D592" s="145"/>
      <c r="E592" s="145"/>
      <c r="F592" s="145"/>
      <c r="G592" s="145"/>
      <c r="H592" s="145"/>
      <c r="I592" s="145"/>
      <c r="J592" s="145"/>
      <c r="K592" s="145"/>
      <c r="L592" s="145"/>
      <c r="M592" s="145"/>
      <c r="N592" s="145"/>
      <c r="O592" s="210">
        <f t="shared" si="8"/>
        <v>0</v>
      </c>
      <c r="P592" s="214"/>
      <c r="Q592" s="146"/>
      <c r="R592" s="45"/>
      <c r="S592" s="56"/>
      <c r="T592" s="64"/>
    </row>
    <row r="593" spans="1:20" x14ac:dyDescent="0.25">
      <c r="A593" s="3"/>
      <c r="B593" s="329" t="s">
        <v>145</v>
      </c>
      <c r="C593" s="323"/>
      <c r="D593" s="145"/>
      <c r="E593" s="145"/>
      <c r="F593" s="145"/>
      <c r="G593" s="145"/>
      <c r="H593" s="145"/>
      <c r="I593" s="145"/>
      <c r="J593" s="145"/>
      <c r="K593" s="145"/>
      <c r="L593" s="145"/>
      <c r="M593" s="145"/>
      <c r="N593" s="145"/>
      <c r="O593" s="210">
        <f t="shared" si="8"/>
        <v>0</v>
      </c>
      <c r="P593" s="214"/>
      <c r="Q593" s="146"/>
      <c r="R593" s="45"/>
      <c r="S593" s="56"/>
      <c r="T593" s="64"/>
    </row>
    <row r="594" spans="1:20" x14ac:dyDescent="0.25">
      <c r="A594" s="3"/>
      <c r="B594" s="329" t="s">
        <v>145</v>
      </c>
      <c r="C594" s="323"/>
      <c r="D594" s="145"/>
      <c r="E594" s="145"/>
      <c r="F594" s="145"/>
      <c r="G594" s="145"/>
      <c r="H594" s="145"/>
      <c r="I594" s="145"/>
      <c r="J594" s="145"/>
      <c r="K594" s="145"/>
      <c r="L594" s="145"/>
      <c r="M594" s="145"/>
      <c r="N594" s="145"/>
      <c r="O594" s="210">
        <f t="shared" si="8"/>
        <v>0</v>
      </c>
      <c r="P594" s="214"/>
      <c r="Q594" s="146"/>
      <c r="R594" s="45"/>
      <c r="S594" s="56"/>
      <c r="T594" s="64"/>
    </row>
    <row r="595" spans="1:20" x14ac:dyDescent="0.25">
      <c r="A595" s="3"/>
      <c r="B595" s="329" t="s">
        <v>145</v>
      </c>
      <c r="C595" s="323"/>
      <c r="D595" s="145"/>
      <c r="E595" s="145"/>
      <c r="F595" s="145"/>
      <c r="G595" s="145"/>
      <c r="H595" s="145"/>
      <c r="I595" s="145"/>
      <c r="J595" s="145"/>
      <c r="K595" s="145"/>
      <c r="L595" s="145"/>
      <c r="M595" s="145"/>
      <c r="N595" s="145"/>
      <c r="O595" s="210">
        <f t="shared" si="8"/>
        <v>0</v>
      </c>
      <c r="P595" s="214"/>
      <c r="Q595" s="146"/>
      <c r="R595" s="45"/>
      <c r="S595" s="56"/>
      <c r="T595" s="64"/>
    </row>
    <row r="596" spans="1:20" x14ac:dyDescent="0.25">
      <c r="A596" s="3"/>
      <c r="B596" s="329" t="s">
        <v>145</v>
      </c>
      <c r="C596" s="323"/>
      <c r="D596" s="145"/>
      <c r="E596" s="145"/>
      <c r="F596" s="145"/>
      <c r="G596" s="145"/>
      <c r="H596" s="145"/>
      <c r="I596" s="145"/>
      <c r="J596" s="145"/>
      <c r="K596" s="145"/>
      <c r="L596" s="145"/>
      <c r="M596" s="145"/>
      <c r="N596" s="145"/>
      <c r="O596" s="210">
        <f t="shared" si="8"/>
        <v>0</v>
      </c>
      <c r="P596" s="214"/>
      <c r="Q596" s="146"/>
      <c r="R596" s="45"/>
      <c r="S596" s="56"/>
      <c r="T596" s="64"/>
    </row>
    <row r="597" spans="1:20" x14ac:dyDescent="0.25">
      <c r="A597" s="3"/>
      <c r="B597" s="329" t="s">
        <v>145</v>
      </c>
      <c r="C597" s="323"/>
      <c r="D597" s="145"/>
      <c r="E597" s="145"/>
      <c r="F597" s="145"/>
      <c r="G597" s="145"/>
      <c r="H597" s="145"/>
      <c r="I597" s="145"/>
      <c r="J597" s="145"/>
      <c r="K597" s="145"/>
      <c r="L597" s="145"/>
      <c r="M597" s="145"/>
      <c r="N597" s="145"/>
      <c r="O597" s="210">
        <f t="shared" si="8"/>
        <v>0</v>
      </c>
      <c r="P597" s="214"/>
      <c r="Q597" s="146"/>
      <c r="R597" s="45"/>
      <c r="S597" s="56"/>
      <c r="T597" s="64"/>
    </row>
    <row r="598" spans="1:20" x14ac:dyDescent="0.25">
      <c r="A598" s="3"/>
      <c r="B598" s="329" t="s">
        <v>145</v>
      </c>
      <c r="C598" s="323"/>
      <c r="D598" s="145"/>
      <c r="E598" s="145"/>
      <c r="F598" s="145"/>
      <c r="G598" s="145"/>
      <c r="H598" s="145"/>
      <c r="I598" s="145"/>
      <c r="J598" s="145"/>
      <c r="K598" s="145"/>
      <c r="L598" s="145"/>
      <c r="M598" s="145"/>
      <c r="N598" s="145"/>
      <c r="O598" s="210">
        <f t="shared" si="8"/>
        <v>0</v>
      </c>
      <c r="P598" s="214"/>
      <c r="Q598" s="146"/>
      <c r="R598" s="45"/>
      <c r="S598" s="56"/>
      <c r="T598" s="64"/>
    </row>
    <row r="599" spans="1:20" x14ac:dyDescent="0.25">
      <c r="A599" s="3"/>
      <c r="B599" s="329" t="s">
        <v>145</v>
      </c>
      <c r="C599" s="323"/>
      <c r="D599" s="145"/>
      <c r="E599" s="145"/>
      <c r="F599" s="145"/>
      <c r="G599" s="145"/>
      <c r="H599" s="145"/>
      <c r="I599" s="145"/>
      <c r="J599" s="145"/>
      <c r="K599" s="145"/>
      <c r="L599" s="145"/>
      <c r="M599" s="145"/>
      <c r="N599" s="145"/>
      <c r="O599" s="210">
        <f t="shared" si="8"/>
        <v>0</v>
      </c>
      <c r="P599" s="214"/>
      <c r="Q599" s="146"/>
      <c r="R599" s="45"/>
      <c r="S599" s="56"/>
      <c r="T599" s="64"/>
    </row>
    <row r="600" spans="1:20" x14ac:dyDescent="0.25">
      <c r="A600" s="3"/>
      <c r="B600" s="329" t="s">
        <v>145</v>
      </c>
      <c r="C600" s="327" t="s">
        <v>37</v>
      </c>
      <c r="D600" s="145"/>
      <c r="E600" s="145"/>
      <c r="F600" s="145"/>
      <c r="G600" s="145"/>
      <c r="H600" s="145"/>
      <c r="I600" s="145"/>
      <c r="J600" s="145"/>
      <c r="K600" s="145"/>
      <c r="L600" s="145"/>
      <c r="M600" s="145"/>
      <c r="N600" s="145"/>
      <c r="O600" s="210">
        <f t="shared" si="8"/>
        <v>0</v>
      </c>
      <c r="P600" s="214"/>
      <c r="Q600" s="146"/>
      <c r="R600" s="45"/>
      <c r="S600" s="56"/>
      <c r="T600" s="64"/>
    </row>
    <row r="601" spans="1:20" x14ac:dyDescent="0.25">
      <c r="A601" s="3"/>
      <c r="B601" s="329" t="s">
        <v>145</v>
      </c>
      <c r="C601" s="328"/>
      <c r="D601" s="145"/>
      <c r="E601" s="145"/>
      <c r="F601" s="145"/>
      <c r="G601" s="145"/>
      <c r="H601" s="145"/>
      <c r="I601" s="145"/>
      <c r="J601" s="145"/>
      <c r="K601" s="145"/>
      <c r="L601" s="145"/>
      <c r="M601" s="145"/>
      <c r="N601" s="145"/>
      <c r="O601" s="210">
        <f t="shared" si="8"/>
        <v>0</v>
      </c>
      <c r="P601" s="214"/>
      <c r="Q601" s="146"/>
      <c r="R601" s="45"/>
      <c r="S601" s="56"/>
      <c r="T601" s="64"/>
    </row>
    <row r="602" spans="1:20" x14ac:dyDescent="0.25">
      <c r="A602" s="3"/>
      <c r="B602" s="437" t="s">
        <v>146</v>
      </c>
      <c r="C602" s="438"/>
      <c r="D602" s="438"/>
      <c r="E602" s="438"/>
      <c r="F602" s="438"/>
      <c r="G602" s="438"/>
      <c r="H602" s="438"/>
      <c r="I602" s="438"/>
      <c r="J602" s="438"/>
      <c r="K602" s="438"/>
      <c r="L602" s="438"/>
      <c r="M602" s="438"/>
      <c r="N602" s="438"/>
      <c r="O602" s="438"/>
      <c r="P602" s="150">
        <f>SUM(O604:O622)</f>
        <v>0</v>
      </c>
      <c r="Q602" s="143">
        <f>SUM(Q604:Q622)</f>
        <v>0</v>
      </c>
      <c r="R602" s="45"/>
      <c r="S602" s="56"/>
      <c r="T602" s="64"/>
    </row>
    <row r="603" spans="1:20" x14ac:dyDescent="0.25">
      <c r="A603" s="3"/>
      <c r="B603" s="326" t="s">
        <v>0</v>
      </c>
      <c r="C603" s="208" t="s">
        <v>1</v>
      </c>
      <c r="D603" s="208" t="s">
        <v>2</v>
      </c>
      <c r="E603" s="208" t="s">
        <v>28</v>
      </c>
      <c r="F603" s="208" t="s">
        <v>3</v>
      </c>
      <c r="G603" s="208" t="s">
        <v>4</v>
      </c>
      <c r="H603" s="208" t="s">
        <v>5</v>
      </c>
      <c r="I603" s="208" t="s">
        <v>6</v>
      </c>
      <c r="J603" s="208" t="s">
        <v>7</v>
      </c>
      <c r="K603" s="208" t="s">
        <v>8</v>
      </c>
      <c r="L603" s="208" t="s">
        <v>9</v>
      </c>
      <c r="M603" s="208" t="s">
        <v>10</v>
      </c>
      <c r="N603" s="208" t="s">
        <v>11</v>
      </c>
      <c r="O603" s="208" t="s">
        <v>12</v>
      </c>
      <c r="P603" s="209" t="s">
        <v>22</v>
      </c>
      <c r="Q603" s="144" t="s">
        <v>37</v>
      </c>
      <c r="R603" s="45"/>
      <c r="S603" s="56"/>
      <c r="T603" s="64"/>
    </row>
    <row r="604" spans="1:20" x14ac:dyDescent="0.25">
      <c r="A604" s="3"/>
      <c r="B604" s="329" t="s">
        <v>146</v>
      </c>
      <c r="C604" s="323"/>
      <c r="D604" s="145"/>
      <c r="E604" s="145"/>
      <c r="F604" s="145"/>
      <c r="G604" s="145"/>
      <c r="H604" s="145"/>
      <c r="I604" s="145"/>
      <c r="J604" s="145"/>
      <c r="K604" s="145"/>
      <c r="L604" s="145"/>
      <c r="M604" s="145"/>
      <c r="N604" s="145"/>
      <c r="O604" s="210">
        <f t="shared" si="8"/>
        <v>0</v>
      </c>
      <c r="P604" s="214"/>
      <c r="Q604" s="146"/>
      <c r="R604" s="45"/>
      <c r="S604" s="56"/>
      <c r="T604" s="64"/>
    </row>
    <row r="605" spans="1:20" x14ac:dyDescent="0.25">
      <c r="A605" s="3"/>
      <c r="B605" s="329" t="s">
        <v>146</v>
      </c>
      <c r="C605" s="323"/>
      <c r="D605" s="145"/>
      <c r="E605" s="145"/>
      <c r="F605" s="145"/>
      <c r="G605" s="145"/>
      <c r="H605" s="145"/>
      <c r="I605" s="145"/>
      <c r="J605" s="145"/>
      <c r="K605" s="145"/>
      <c r="L605" s="145"/>
      <c r="M605" s="145"/>
      <c r="N605" s="145"/>
      <c r="O605" s="210">
        <f t="shared" si="8"/>
        <v>0</v>
      </c>
      <c r="P605" s="214"/>
      <c r="Q605" s="146"/>
      <c r="R605" s="45"/>
      <c r="S605" s="56"/>
      <c r="T605" s="64"/>
    </row>
    <row r="606" spans="1:20" x14ac:dyDescent="0.25">
      <c r="A606" s="3"/>
      <c r="B606" s="329" t="s">
        <v>146</v>
      </c>
      <c r="C606" s="323"/>
      <c r="D606" s="145"/>
      <c r="E606" s="145"/>
      <c r="F606" s="145"/>
      <c r="G606" s="145"/>
      <c r="H606" s="145"/>
      <c r="I606" s="145"/>
      <c r="J606" s="145"/>
      <c r="K606" s="145"/>
      <c r="L606" s="145"/>
      <c r="M606" s="145"/>
      <c r="N606" s="145"/>
      <c r="O606" s="210">
        <f t="shared" si="8"/>
        <v>0</v>
      </c>
      <c r="P606" s="214"/>
      <c r="Q606" s="146"/>
      <c r="R606" s="45"/>
      <c r="S606" s="56"/>
      <c r="T606" s="64"/>
    </row>
    <row r="607" spans="1:20" x14ac:dyDescent="0.25">
      <c r="A607" s="3"/>
      <c r="B607" s="329" t="s">
        <v>146</v>
      </c>
      <c r="C607" s="323"/>
      <c r="D607" s="145"/>
      <c r="E607" s="145"/>
      <c r="F607" s="145"/>
      <c r="G607" s="145"/>
      <c r="H607" s="145"/>
      <c r="I607" s="145"/>
      <c r="J607" s="145"/>
      <c r="K607" s="145"/>
      <c r="L607" s="145"/>
      <c r="M607" s="145"/>
      <c r="N607" s="145"/>
      <c r="O607" s="210">
        <f t="shared" si="8"/>
        <v>0</v>
      </c>
      <c r="P607" s="214"/>
      <c r="Q607" s="146"/>
      <c r="R607" s="45"/>
      <c r="S607" s="56"/>
      <c r="T607" s="64"/>
    </row>
    <row r="608" spans="1:20" x14ac:dyDescent="0.25">
      <c r="A608" s="3"/>
      <c r="B608" s="329" t="s">
        <v>146</v>
      </c>
      <c r="C608" s="323"/>
      <c r="D608" s="145"/>
      <c r="E608" s="145"/>
      <c r="F608" s="145"/>
      <c r="G608" s="145"/>
      <c r="H608" s="145"/>
      <c r="I608" s="145"/>
      <c r="J608" s="145"/>
      <c r="K608" s="145"/>
      <c r="L608" s="145"/>
      <c r="M608" s="145"/>
      <c r="N608" s="145"/>
      <c r="O608" s="210">
        <f t="shared" si="8"/>
        <v>0</v>
      </c>
      <c r="P608" s="214"/>
      <c r="Q608" s="146"/>
      <c r="R608" s="45"/>
      <c r="S608" s="56"/>
      <c r="T608" s="64"/>
    </row>
    <row r="609" spans="1:20" x14ac:dyDescent="0.25">
      <c r="A609" s="3"/>
      <c r="B609" s="329" t="s">
        <v>146</v>
      </c>
      <c r="C609" s="323"/>
      <c r="D609" s="145"/>
      <c r="E609" s="145"/>
      <c r="F609" s="145"/>
      <c r="G609" s="145"/>
      <c r="H609" s="145"/>
      <c r="I609" s="145"/>
      <c r="J609" s="145"/>
      <c r="K609" s="145"/>
      <c r="L609" s="145"/>
      <c r="M609" s="145"/>
      <c r="N609" s="145"/>
      <c r="O609" s="210">
        <f t="shared" si="8"/>
        <v>0</v>
      </c>
      <c r="P609" s="214"/>
      <c r="Q609" s="146"/>
      <c r="R609" s="45"/>
      <c r="S609" s="56"/>
      <c r="T609" s="64"/>
    </row>
    <row r="610" spans="1:20" x14ac:dyDescent="0.25">
      <c r="A610" s="3"/>
      <c r="B610" s="329" t="s">
        <v>146</v>
      </c>
      <c r="C610" s="323"/>
      <c r="D610" s="145"/>
      <c r="E610" s="145"/>
      <c r="F610" s="145"/>
      <c r="G610" s="145"/>
      <c r="H610" s="145"/>
      <c r="I610" s="145"/>
      <c r="J610" s="145"/>
      <c r="K610" s="145"/>
      <c r="L610" s="145"/>
      <c r="M610" s="145"/>
      <c r="N610" s="145"/>
      <c r="O610" s="210">
        <f t="shared" si="8"/>
        <v>0</v>
      </c>
      <c r="P610" s="214"/>
      <c r="Q610" s="146"/>
      <c r="R610" s="45"/>
      <c r="S610" s="56"/>
      <c r="T610" s="64"/>
    </row>
    <row r="611" spans="1:20" x14ac:dyDescent="0.25">
      <c r="A611" s="3"/>
      <c r="B611" s="329" t="s">
        <v>146</v>
      </c>
      <c r="C611" s="323"/>
      <c r="D611" s="145"/>
      <c r="E611" s="145"/>
      <c r="F611" s="145"/>
      <c r="G611" s="145"/>
      <c r="H611" s="145"/>
      <c r="I611" s="145"/>
      <c r="J611" s="145"/>
      <c r="K611" s="145"/>
      <c r="L611" s="145"/>
      <c r="M611" s="145"/>
      <c r="N611" s="145"/>
      <c r="O611" s="210">
        <f t="shared" si="8"/>
        <v>0</v>
      </c>
      <c r="P611" s="214"/>
      <c r="Q611" s="146"/>
      <c r="R611" s="45"/>
      <c r="S611" s="56"/>
      <c r="T611" s="64"/>
    </row>
    <row r="612" spans="1:20" x14ac:dyDescent="0.25">
      <c r="A612" s="3"/>
      <c r="B612" s="329" t="s">
        <v>146</v>
      </c>
      <c r="C612" s="323"/>
      <c r="D612" s="145"/>
      <c r="E612" s="145"/>
      <c r="F612" s="145"/>
      <c r="G612" s="145"/>
      <c r="H612" s="145"/>
      <c r="I612" s="145"/>
      <c r="J612" s="145"/>
      <c r="K612" s="145"/>
      <c r="L612" s="145"/>
      <c r="M612" s="145"/>
      <c r="N612" s="145"/>
      <c r="O612" s="210">
        <f t="shared" si="8"/>
        <v>0</v>
      </c>
      <c r="P612" s="214"/>
      <c r="Q612" s="146"/>
      <c r="R612" s="45"/>
      <c r="S612" s="56"/>
      <c r="T612" s="64"/>
    </row>
    <row r="613" spans="1:20" x14ac:dyDescent="0.25">
      <c r="A613" s="3"/>
      <c r="B613" s="329" t="s">
        <v>146</v>
      </c>
      <c r="C613" s="323"/>
      <c r="D613" s="145"/>
      <c r="E613" s="145"/>
      <c r="F613" s="145"/>
      <c r="G613" s="145"/>
      <c r="H613" s="145"/>
      <c r="I613" s="145"/>
      <c r="J613" s="145"/>
      <c r="K613" s="145"/>
      <c r="L613" s="145"/>
      <c r="M613" s="145"/>
      <c r="N613" s="145"/>
      <c r="O613" s="210">
        <f t="shared" si="8"/>
        <v>0</v>
      </c>
      <c r="P613" s="214"/>
      <c r="Q613" s="146"/>
      <c r="R613" s="45"/>
      <c r="S613" s="56"/>
      <c r="T613" s="64"/>
    </row>
    <row r="614" spans="1:20" x14ac:dyDescent="0.25">
      <c r="A614" s="3"/>
      <c r="B614" s="329" t="s">
        <v>146</v>
      </c>
      <c r="C614" s="323"/>
      <c r="D614" s="145"/>
      <c r="E614" s="145"/>
      <c r="F614" s="145"/>
      <c r="G614" s="145"/>
      <c r="H614" s="145"/>
      <c r="I614" s="145"/>
      <c r="J614" s="145"/>
      <c r="K614" s="145"/>
      <c r="L614" s="145"/>
      <c r="M614" s="145"/>
      <c r="N614" s="145"/>
      <c r="O614" s="210">
        <f t="shared" si="8"/>
        <v>0</v>
      </c>
      <c r="P614" s="214"/>
      <c r="Q614" s="146"/>
      <c r="R614" s="45"/>
      <c r="S614" s="56"/>
      <c r="T614" s="64"/>
    </row>
    <row r="615" spans="1:20" x14ac:dyDescent="0.25">
      <c r="A615" s="3"/>
      <c r="B615" s="329" t="s">
        <v>146</v>
      </c>
      <c r="C615" s="323"/>
      <c r="D615" s="145"/>
      <c r="E615" s="145"/>
      <c r="F615" s="145"/>
      <c r="G615" s="145"/>
      <c r="H615" s="145"/>
      <c r="I615" s="145"/>
      <c r="J615" s="145"/>
      <c r="K615" s="145"/>
      <c r="L615" s="145"/>
      <c r="M615" s="145"/>
      <c r="N615" s="145"/>
      <c r="O615" s="210">
        <f t="shared" si="8"/>
        <v>0</v>
      </c>
      <c r="P615" s="214"/>
      <c r="Q615" s="146"/>
      <c r="R615" s="45"/>
      <c r="S615" s="56"/>
      <c r="T615" s="64"/>
    </row>
    <row r="616" spans="1:20" x14ac:dyDescent="0.25">
      <c r="A616" s="3"/>
      <c r="B616" s="329" t="s">
        <v>146</v>
      </c>
      <c r="C616" s="323"/>
      <c r="D616" s="145"/>
      <c r="E616" s="145"/>
      <c r="F616" s="145"/>
      <c r="G616" s="145"/>
      <c r="H616" s="145"/>
      <c r="I616" s="145"/>
      <c r="J616" s="145"/>
      <c r="K616" s="145"/>
      <c r="L616" s="145"/>
      <c r="M616" s="145"/>
      <c r="N616" s="145"/>
      <c r="O616" s="210">
        <f t="shared" si="8"/>
        <v>0</v>
      </c>
      <c r="P616" s="214"/>
      <c r="Q616" s="146"/>
      <c r="R616" s="45"/>
      <c r="S616" s="56"/>
      <c r="T616" s="64"/>
    </row>
    <row r="617" spans="1:20" x14ac:dyDescent="0.25">
      <c r="A617" s="3"/>
      <c r="B617" s="329" t="s">
        <v>146</v>
      </c>
      <c r="C617" s="323"/>
      <c r="D617" s="145"/>
      <c r="E617" s="145"/>
      <c r="F617" s="145"/>
      <c r="G617" s="145"/>
      <c r="H617" s="145"/>
      <c r="I617" s="145"/>
      <c r="J617" s="145"/>
      <c r="K617" s="145"/>
      <c r="L617" s="145"/>
      <c r="M617" s="145"/>
      <c r="N617" s="145"/>
      <c r="O617" s="210">
        <f t="shared" si="8"/>
        <v>0</v>
      </c>
      <c r="P617" s="214"/>
      <c r="Q617" s="146"/>
      <c r="R617" s="45"/>
      <c r="S617" s="56"/>
      <c r="T617" s="64"/>
    </row>
    <row r="618" spans="1:20" x14ac:dyDescent="0.25">
      <c r="A618" s="3"/>
      <c r="B618" s="329" t="s">
        <v>146</v>
      </c>
      <c r="C618" s="323"/>
      <c r="D618" s="145"/>
      <c r="E618" s="145"/>
      <c r="F618" s="145"/>
      <c r="G618" s="145"/>
      <c r="H618" s="145"/>
      <c r="I618" s="145"/>
      <c r="J618" s="145"/>
      <c r="K618" s="145"/>
      <c r="L618" s="145"/>
      <c r="M618" s="145"/>
      <c r="N618" s="145"/>
      <c r="O618" s="210">
        <f t="shared" si="8"/>
        <v>0</v>
      </c>
      <c r="P618" s="214"/>
      <c r="Q618" s="146"/>
      <c r="R618" s="45"/>
      <c r="S618" s="56"/>
      <c r="T618" s="64"/>
    </row>
    <row r="619" spans="1:20" x14ac:dyDescent="0.25">
      <c r="A619" s="3"/>
      <c r="B619" s="329" t="s">
        <v>146</v>
      </c>
      <c r="C619" s="323"/>
      <c r="D619" s="145"/>
      <c r="E619" s="145"/>
      <c r="F619" s="145"/>
      <c r="G619" s="145"/>
      <c r="H619" s="145"/>
      <c r="I619" s="145"/>
      <c r="J619" s="145"/>
      <c r="K619" s="145"/>
      <c r="L619" s="145"/>
      <c r="M619" s="145"/>
      <c r="N619" s="145"/>
      <c r="O619" s="210">
        <f t="shared" si="8"/>
        <v>0</v>
      </c>
      <c r="P619" s="214"/>
      <c r="Q619" s="146"/>
      <c r="R619" s="45"/>
      <c r="S619" s="56"/>
      <c r="T619" s="64"/>
    </row>
    <row r="620" spans="1:20" x14ac:dyDescent="0.25">
      <c r="A620" s="3"/>
      <c r="B620" s="329" t="s">
        <v>146</v>
      </c>
      <c r="C620" s="323"/>
      <c r="D620" s="145"/>
      <c r="E620" s="145"/>
      <c r="F620" s="145"/>
      <c r="G620" s="145"/>
      <c r="H620" s="145"/>
      <c r="I620" s="145"/>
      <c r="J620" s="145"/>
      <c r="K620" s="145"/>
      <c r="L620" s="145"/>
      <c r="M620" s="145"/>
      <c r="N620" s="145"/>
      <c r="O620" s="210">
        <f t="shared" si="8"/>
        <v>0</v>
      </c>
      <c r="P620" s="214"/>
      <c r="Q620" s="146"/>
      <c r="R620" s="45"/>
      <c r="S620" s="56"/>
      <c r="T620" s="64"/>
    </row>
    <row r="621" spans="1:20" x14ac:dyDescent="0.25">
      <c r="A621" s="3"/>
      <c r="B621" s="329" t="s">
        <v>146</v>
      </c>
      <c r="C621" s="327" t="s">
        <v>37</v>
      </c>
      <c r="D621" s="145"/>
      <c r="E621" s="145"/>
      <c r="F621" s="145"/>
      <c r="G621" s="145"/>
      <c r="H621" s="145"/>
      <c r="I621" s="145"/>
      <c r="J621" s="145"/>
      <c r="K621" s="145"/>
      <c r="L621" s="145"/>
      <c r="M621" s="145"/>
      <c r="N621" s="145"/>
      <c r="O621" s="210">
        <f t="shared" si="8"/>
        <v>0</v>
      </c>
      <c r="P621" s="214"/>
      <c r="Q621" s="146"/>
      <c r="R621" s="45"/>
      <c r="S621" s="56"/>
      <c r="T621" s="64"/>
    </row>
    <row r="622" spans="1:20" x14ac:dyDescent="0.25">
      <c r="A622" s="3"/>
      <c r="B622" s="329" t="s">
        <v>146</v>
      </c>
      <c r="C622" s="328"/>
      <c r="D622" s="145"/>
      <c r="E622" s="145"/>
      <c r="F622" s="145"/>
      <c r="G622" s="145"/>
      <c r="H622" s="145"/>
      <c r="I622" s="145"/>
      <c r="J622" s="145"/>
      <c r="K622" s="145"/>
      <c r="L622" s="145"/>
      <c r="M622" s="145"/>
      <c r="N622" s="145"/>
      <c r="O622" s="210">
        <f t="shared" si="8"/>
        <v>0</v>
      </c>
      <c r="P622" s="214"/>
      <c r="Q622" s="146"/>
      <c r="R622" s="45"/>
      <c r="S622" s="56"/>
      <c r="T622" s="64"/>
    </row>
    <row r="623" spans="1:20" x14ac:dyDescent="0.25">
      <c r="A623" s="3"/>
      <c r="B623" s="437" t="s">
        <v>147</v>
      </c>
      <c r="C623" s="438"/>
      <c r="D623" s="438"/>
      <c r="E623" s="438"/>
      <c r="F623" s="438"/>
      <c r="G623" s="438"/>
      <c r="H623" s="438"/>
      <c r="I623" s="438"/>
      <c r="J623" s="438"/>
      <c r="K623" s="438"/>
      <c r="L623" s="438"/>
      <c r="M623" s="438"/>
      <c r="N623" s="438"/>
      <c r="O623" s="438"/>
      <c r="P623" s="150">
        <f>SUM(O625:O643)</f>
        <v>0</v>
      </c>
      <c r="Q623" s="143">
        <f>SUM(Q625:Q643)</f>
        <v>0</v>
      </c>
      <c r="R623" s="45"/>
      <c r="S623" s="56"/>
      <c r="T623" s="64"/>
    </row>
    <row r="624" spans="1:20" x14ac:dyDescent="0.25">
      <c r="A624" s="3"/>
      <c r="B624" s="326" t="s">
        <v>0</v>
      </c>
      <c r="C624" s="208" t="s">
        <v>1</v>
      </c>
      <c r="D624" s="208" t="s">
        <v>2</v>
      </c>
      <c r="E624" s="208" t="s">
        <v>28</v>
      </c>
      <c r="F624" s="208" t="s">
        <v>3</v>
      </c>
      <c r="G624" s="208" t="s">
        <v>4</v>
      </c>
      <c r="H624" s="208" t="s">
        <v>5</v>
      </c>
      <c r="I624" s="208" t="s">
        <v>6</v>
      </c>
      <c r="J624" s="208" t="s">
        <v>7</v>
      </c>
      <c r="K624" s="208" t="s">
        <v>8</v>
      </c>
      <c r="L624" s="208" t="s">
        <v>9</v>
      </c>
      <c r="M624" s="208" t="s">
        <v>10</v>
      </c>
      <c r="N624" s="208" t="s">
        <v>11</v>
      </c>
      <c r="O624" s="208" t="s">
        <v>12</v>
      </c>
      <c r="P624" s="209" t="s">
        <v>22</v>
      </c>
      <c r="Q624" s="144" t="s">
        <v>37</v>
      </c>
      <c r="R624" s="45"/>
      <c r="S624" s="56"/>
      <c r="T624" s="64"/>
    </row>
    <row r="625" spans="1:20" x14ac:dyDescent="0.25">
      <c r="A625" s="3"/>
      <c r="B625" s="329" t="s">
        <v>147</v>
      </c>
      <c r="C625" s="323"/>
      <c r="D625" s="145"/>
      <c r="E625" s="145"/>
      <c r="F625" s="145"/>
      <c r="G625" s="145"/>
      <c r="H625" s="145"/>
      <c r="I625" s="145"/>
      <c r="J625" s="145"/>
      <c r="K625" s="145"/>
      <c r="L625" s="145"/>
      <c r="M625" s="145"/>
      <c r="N625" s="145"/>
      <c r="O625" s="210">
        <f t="shared" si="8"/>
        <v>0</v>
      </c>
      <c r="P625" s="214"/>
      <c r="Q625" s="146"/>
      <c r="R625" s="45"/>
      <c r="S625" s="56"/>
      <c r="T625" s="64"/>
    </row>
    <row r="626" spans="1:20" x14ac:dyDescent="0.25">
      <c r="A626" s="3"/>
      <c r="B626" s="329" t="s">
        <v>147</v>
      </c>
      <c r="C626" s="323"/>
      <c r="D626" s="145"/>
      <c r="E626" s="145"/>
      <c r="F626" s="145"/>
      <c r="G626" s="145"/>
      <c r="H626" s="145"/>
      <c r="I626" s="145"/>
      <c r="J626" s="145"/>
      <c r="K626" s="145"/>
      <c r="L626" s="145"/>
      <c r="M626" s="145"/>
      <c r="N626" s="145"/>
      <c r="O626" s="210">
        <f t="shared" si="8"/>
        <v>0</v>
      </c>
      <c r="P626" s="214"/>
      <c r="Q626" s="146"/>
      <c r="R626" s="45"/>
      <c r="S626" s="56"/>
      <c r="T626" s="64"/>
    </row>
    <row r="627" spans="1:20" x14ac:dyDescent="0.25">
      <c r="A627" s="3"/>
      <c r="B627" s="329" t="s">
        <v>147</v>
      </c>
      <c r="C627" s="323"/>
      <c r="D627" s="145"/>
      <c r="E627" s="145"/>
      <c r="F627" s="145"/>
      <c r="G627" s="145"/>
      <c r="H627" s="145"/>
      <c r="I627" s="145"/>
      <c r="J627" s="145"/>
      <c r="K627" s="145"/>
      <c r="L627" s="145"/>
      <c r="M627" s="145"/>
      <c r="N627" s="145"/>
      <c r="O627" s="210">
        <f t="shared" si="8"/>
        <v>0</v>
      </c>
      <c r="P627" s="214"/>
      <c r="Q627" s="146"/>
      <c r="R627" s="45"/>
      <c r="S627" s="56"/>
      <c r="T627" s="64"/>
    </row>
    <row r="628" spans="1:20" x14ac:dyDescent="0.25">
      <c r="A628" s="3"/>
      <c r="B628" s="329" t="s">
        <v>147</v>
      </c>
      <c r="C628" s="323"/>
      <c r="D628" s="145"/>
      <c r="E628" s="145"/>
      <c r="F628" s="145"/>
      <c r="G628" s="145"/>
      <c r="H628" s="145"/>
      <c r="I628" s="145"/>
      <c r="J628" s="145"/>
      <c r="K628" s="145"/>
      <c r="L628" s="145"/>
      <c r="M628" s="145"/>
      <c r="N628" s="145"/>
      <c r="O628" s="210">
        <f t="shared" si="8"/>
        <v>0</v>
      </c>
      <c r="P628" s="214"/>
      <c r="Q628" s="146"/>
      <c r="R628" s="45"/>
      <c r="S628" s="56"/>
      <c r="T628" s="64"/>
    </row>
    <row r="629" spans="1:20" x14ac:dyDescent="0.25">
      <c r="A629" s="3"/>
      <c r="B629" s="329" t="s">
        <v>147</v>
      </c>
      <c r="C629" s="323"/>
      <c r="D629" s="145"/>
      <c r="E629" s="145"/>
      <c r="F629" s="145"/>
      <c r="G629" s="145"/>
      <c r="H629" s="145"/>
      <c r="I629" s="145"/>
      <c r="J629" s="145"/>
      <c r="K629" s="145"/>
      <c r="L629" s="145"/>
      <c r="M629" s="145"/>
      <c r="N629" s="145"/>
      <c r="O629" s="210">
        <f t="shared" si="8"/>
        <v>0</v>
      </c>
      <c r="P629" s="214"/>
      <c r="Q629" s="146"/>
      <c r="R629" s="45"/>
      <c r="S629" s="56"/>
      <c r="T629" s="64"/>
    </row>
    <row r="630" spans="1:20" x14ac:dyDescent="0.25">
      <c r="A630" s="3"/>
      <c r="B630" s="329" t="s">
        <v>147</v>
      </c>
      <c r="C630" s="323"/>
      <c r="D630" s="145"/>
      <c r="E630" s="145"/>
      <c r="F630" s="145"/>
      <c r="G630" s="145"/>
      <c r="H630" s="145"/>
      <c r="I630" s="145"/>
      <c r="J630" s="145"/>
      <c r="K630" s="145"/>
      <c r="L630" s="145"/>
      <c r="M630" s="145"/>
      <c r="N630" s="145"/>
      <c r="O630" s="210">
        <f t="shared" si="8"/>
        <v>0</v>
      </c>
      <c r="P630" s="214"/>
      <c r="Q630" s="146"/>
      <c r="R630" s="45"/>
      <c r="S630" s="56"/>
      <c r="T630" s="64"/>
    </row>
    <row r="631" spans="1:20" x14ac:dyDescent="0.25">
      <c r="A631" s="3"/>
      <c r="B631" s="329" t="s">
        <v>147</v>
      </c>
      <c r="C631" s="323"/>
      <c r="D631" s="145"/>
      <c r="E631" s="145"/>
      <c r="F631" s="145"/>
      <c r="G631" s="145"/>
      <c r="H631" s="145"/>
      <c r="I631" s="145"/>
      <c r="J631" s="145"/>
      <c r="K631" s="145"/>
      <c r="L631" s="145"/>
      <c r="M631" s="145"/>
      <c r="N631" s="145"/>
      <c r="O631" s="210">
        <f t="shared" si="8"/>
        <v>0</v>
      </c>
      <c r="P631" s="214"/>
      <c r="Q631" s="146"/>
      <c r="R631" s="45"/>
      <c r="S631" s="56"/>
      <c r="T631" s="64"/>
    </row>
    <row r="632" spans="1:20" x14ac:dyDescent="0.25">
      <c r="A632" s="3"/>
      <c r="B632" s="329" t="s">
        <v>147</v>
      </c>
      <c r="C632" s="323"/>
      <c r="D632" s="145"/>
      <c r="E632" s="145"/>
      <c r="F632" s="145"/>
      <c r="G632" s="145"/>
      <c r="H632" s="145"/>
      <c r="I632" s="145"/>
      <c r="J632" s="145"/>
      <c r="K632" s="145"/>
      <c r="L632" s="145"/>
      <c r="M632" s="145"/>
      <c r="N632" s="145"/>
      <c r="O632" s="210">
        <f t="shared" si="8"/>
        <v>0</v>
      </c>
      <c r="P632" s="214"/>
      <c r="Q632" s="146"/>
      <c r="R632" s="45"/>
      <c r="S632" s="56"/>
      <c r="T632" s="64"/>
    </row>
    <row r="633" spans="1:20" x14ac:dyDescent="0.25">
      <c r="A633" s="3"/>
      <c r="B633" s="329" t="s">
        <v>147</v>
      </c>
      <c r="C633" s="323"/>
      <c r="D633" s="145"/>
      <c r="E633" s="145"/>
      <c r="F633" s="145"/>
      <c r="G633" s="145"/>
      <c r="H633" s="145"/>
      <c r="I633" s="145"/>
      <c r="J633" s="145"/>
      <c r="K633" s="145"/>
      <c r="L633" s="145"/>
      <c r="M633" s="145"/>
      <c r="N633" s="145"/>
      <c r="O633" s="210">
        <f t="shared" si="8"/>
        <v>0</v>
      </c>
      <c r="P633" s="214"/>
      <c r="Q633" s="146"/>
      <c r="R633" s="45"/>
      <c r="S633" s="56"/>
      <c r="T633" s="64"/>
    </row>
    <row r="634" spans="1:20" x14ac:dyDescent="0.25">
      <c r="A634" s="3"/>
      <c r="B634" s="329" t="s">
        <v>147</v>
      </c>
      <c r="C634" s="323"/>
      <c r="D634" s="145"/>
      <c r="E634" s="145"/>
      <c r="F634" s="145"/>
      <c r="G634" s="145"/>
      <c r="H634" s="145"/>
      <c r="I634" s="145"/>
      <c r="J634" s="145"/>
      <c r="K634" s="145"/>
      <c r="L634" s="145"/>
      <c r="M634" s="145"/>
      <c r="N634" s="145"/>
      <c r="O634" s="210">
        <f t="shared" si="8"/>
        <v>0</v>
      </c>
      <c r="P634" s="214"/>
      <c r="Q634" s="146"/>
      <c r="R634" s="45"/>
      <c r="S634" s="56"/>
      <c r="T634" s="64"/>
    </row>
    <row r="635" spans="1:20" x14ac:dyDescent="0.25">
      <c r="A635" s="3"/>
      <c r="B635" s="329" t="s">
        <v>147</v>
      </c>
      <c r="C635" s="323"/>
      <c r="D635" s="145"/>
      <c r="E635" s="145"/>
      <c r="F635" s="145"/>
      <c r="G635" s="145"/>
      <c r="H635" s="145"/>
      <c r="I635" s="145"/>
      <c r="J635" s="145"/>
      <c r="K635" s="145"/>
      <c r="L635" s="145"/>
      <c r="M635" s="145"/>
      <c r="N635" s="145"/>
      <c r="O635" s="210">
        <f t="shared" si="8"/>
        <v>0</v>
      </c>
      <c r="P635" s="214"/>
      <c r="Q635" s="146"/>
      <c r="R635" s="45"/>
      <c r="S635" s="56"/>
      <c r="T635" s="64"/>
    </row>
    <row r="636" spans="1:20" x14ac:dyDescent="0.25">
      <c r="A636" s="3"/>
      <c r="B636" s="329" t="s">
        <v>147</v>
      </c>
      <c r="C636" s="323"/>
      <c r="D636" s="145"/>
      <c r="E636" s="145"/>
      <c r="F636" s="145"/>
      <c r="G636" s="145"/>
      <c r="H636" s="145"/>
      <c r="I636" s="145"/>
      <c r="J636" s="145"/>
      <c r="K636" s="145"/>
      <c r="L636" s="145"/>
      <c r="M636" s="145"/>
      <c r="N636" s="145"/>
      <c r="O636" s="210">
        <f t="shared" si="8"/>
        <v>0</v>
      </c>
      <c r="P636" s="214"/>
      <c r="Q636" s="146"/>
      <c r="R636" s="45"/>
      <c r="S636" s="56"/>
      <c r="T636" s="64"/>
    </row>
    <row r="637" spans="1:20" x14ac:dyDescent="0.25">
      <c r="A637" s="3"/>
      <c r="B637" s="329" t="s">
        <v>147</v>
      </c>
      <c r="C637" s="323"/>
      <c r="D637" s="145"/>
      <c r="E637" s="145"/>
      <c r="F637" s="145"/>
      <c r="G637" s="145"/>
      <c r="H637" s="145"/>
      <c r="I637" s="145"/>
      <c r="J637" s="145"/>
      <c r="K637" s="145"/>
      <c r="L637" s="145"/>
      <c r="M637" s="145"/>
      <c r="N637" s="145"/>
      <c r="O637" s="210">
        <f t="shared" si="8"/>
        <v>0</v>
      </c>
      <c r="P637" s="214"/>
      <c r="Q637" s="146"/>
      <c r="R637" s="45"/>
      <c r="S637" s="56"/>
      <c r="T637" s="64"/>
    </row>
    <row r="638" spans="1:20" x14ac:dyDescent="0.25">
      <c r="A638" s="3"/>
      <c r="B638" s="329" t="s">
        <v>147</v>
      </c>
      <c r="C638" s="323"/>
      <c r="D638" s="145"/>
      <c r="E638" s="145"/>
      <c r="F638" s="145"/>
      <c r="G638" s="145"/>
      <c r="H638" s="145"/>
      <c r="I638" s="145"/>
      <c r="J638" s="145"/>
      <c r="K638" s="145"/>
      <c r="L638" s="145"/>
      <c r="M638" s="145"/>
      <c r="N638" s="145"/>
      <c r="O638" s="210">
        <f t="shared" si="8"/>
        <v>0</v>
      </c>
      <c r="P638" s="214"/>
      <c r="Q638" s="146"/>
      <c r="R638" s="45"/>
      <c r="S638" s="56"/>
      <c r="T638" s="64"/>
    </row>
    <row r="639" spans="1:20" x14ac:dyDescent="0.25">
      <c r="A639" s="3"/>
      <c r="B639" s="329" t="s">
        <v>147</v>
      </c>
      <c r="C639" s="323"/>
      <c r="D639" s="145"/>
      <c r="E639" s="145"/>
      <c r="F639" s="145"/>
      <c r="G639" s="145"/>
      <c r="H639" s="145"/>
      <c r="I639" s="145"/>
      <c r="J639" s="145"/>
      <c r="K639" s="145"/>
      <c r="L639" s="145"/>
      <c r="M639" s="145"/>
      <c r="N639" s="145"/>
      <c r="O639" s="210">
        <f t="shared" si="8"/>
        <v>0</v>
      </c>
      <c r="P639" s="214"/>
      <c r="Q639" s="146"/>
      <c r="R639" s="45"/>
      <c r="S639" s="56"/>
      <c r="T639" s="64"/>
    </row>
    <row r="640" spans="1:20" x14ac:dyDescent="0.25">
      <c r="A640" s="3"/>
      <c r="B640" s="329" t="s">
        <v>147</v>
      </c>
      <c r="C640" s="323"/>
      <c r="D640" s="145"/>
      <c r="E640" s="145"/>
      <c r="F640" s="145"/>
      <c r="G640" s="145"/>
      <c r="H640" s="145"/>
      <c r="I640" s="145"/>
      <c r="J640" s="145"/>
      <c r="K640" s="145"/>
      <c r="L640" s="145"/>
      <c r="M640" s="145"/>
      <c r="N640" s="145"/>
      <c r="O640" s="210">
        <f t="shared" si="8"/>
        <v>0</v>
      </c>
      <c r="P640" s="214"/>
      <c r="Q640" s="146"/>
      <c r="R640" s="45"/>
      <c r="S640" s="56"/>
      <c r="T640" s="64"/>
    </row>
    <row r="641" spans="1:20" x14ac:dyDescent="0.25">
      <c r="A641" s="3"/>
      <c r="B641" s="329" t="s">
        <v>147</v>
      </c>
      <c r="C641" s="323"/>
      <c r="D641" s="145"/>
      <c r="E641" s="145"/>
      <c r="F641" s="145"/>
      <c r="G641" s="145"/>
      <c r="H641" s="145"/>
      <c r="I641" s="145"/>
      <c r="J641" s="145"/>
      <c r="K641" s="145"/>
      <c r="L641" s="145"/>
      <c r="M641" s="145"/>
      <c r="N641" s="145"/>
      <c r="O641" s="210">
        <f t="shared" si="8"/>
        <v>0</v>
      </c>
      <c r="P641" s="214"/>
      <c r="Q641" s="146"/>
      <c r="R641" s="45"/>
      <c r="S641" s="56"/>
      <c r="T641" s="64"/>
    </row>
    <row r="642" spans="1:20" x14ac:dyDescent="0.25">
      <c r="A642" s="3"/>
      <c r="B642" s="329" t="s">
        <v>147</v>
      </c>
      <c r="C642" s="327" t="s">
        <v>37</v>
      </c>
      <c r="D642" s="145"/>
      <c r="E642" s="145"/>
      <c r="F642" s="145"/>
      <c r="G642" s="145"/>
      <c r="H642" s="145"/>
      <c r="I642" s="145"/>
      <c r="J642" s="145"/>
      <c r="K642" s="145"/>
      <c r="L642" s="145"/>
      <c r="M642" s="145"/>
      <c r="N642" s="145"/>
      <c r="O642" s="210">
        <f t="shared" si="8"/>
        <v>0</v>
      </c>
      <c r="P642" s="214"/>
      <c r="Q642" s="146"/>
      <c r="R642" s="45"/>
      <c r="S642" s="56"/>
      <c r="T642" s="64"/>
    </row>
    <row r="643" spans="1:20" x14ac:dyDescent="0.25">
      <c r="A643" s="3"/>
      <c r="B643" s="329" t="s">
        <v>147</v>
      </c>
      <c r="C643" s="328"/>
      <c r="D643" s="145"/>
      <c r="E643" s="145"/>
      <c r="F643" s="145"/>
      <c r="G643" s="145"/>
      <c r="H643" s="145"/>
      <c r="I643" s="145"/>
      <c r="J643" s="145"/>
      <c r="K643" s="145"/>
      <c r="L643" s="145"/>
      <c r="M643" s="145"/>
      <c r="N643" s="145"/>
      <c r="O643" s="210">
        <f t="shared" si="8"/>
        <v>0</v>
      </c>
      <c r="P643" s="214"/>
      <c r="Q643" s="146"/>
      <c r="R643" s="45"/>
      <c r="S643" s="56"/>
      <c r="T643" s="64"/>
    </row>
    <row r="644" spans="1:20" x14ac:dyDescent="0.25">
      <c r="A644" s="3"/>
      <c r="B644" s="437" t="s">
        <v>148</v>
      </c>
      <c r="C644" s="438"/>
      <c r="D644" s="438"/>
      <c r="E644" s="438"/>
      <c r="F644" s="438"/>
      <c r="G644" s="438"/>
      <c r="H644" s="438"/>
      <c r="I644" s="438"/>
      <c r="J644" s="438"/>
      <c r="K644" s="438"/>
      <c r="L644" s="438"/>
      <c r="M644" s="438"/>
      <c r="N644" s="438"/>
      <c r="O644" s="438"/>
      <c r="P644" s="150">
        <f>SUM(O646:O664)</f>
        <v>0</v>
      </c>
      <c r="Q644" s="143">
        <f>SUM(Q646:Q664)</f>
        <v>0</v>
      </c>
      <c r="R644" s="45"/>
      <c r="S644" s="56"/>
      <c r="T644" s="64"/>
    </row>
    <row r="645" spans="1:20" x14ac:dyDescent="0.25">
      <c r="A645" s="3"/>
      <c r="B645" s="326" t="s">
        <v>0</v>
      </c>
      <c r="C645" s="208" t="s">
        <v>1</v>
      </c>
      <c r="D645" s="208" t="s">
        <v>2</v>
      </c>
      <c r="E645" s="208" t="s">
        <v>28</v>
      </c>
      <c r="F645" s="208" t="s">
        <v>3</v>
      </c>
      <c r="G645" s="208" t="s">
        <v>4</v>
      </c>
      <c r="H645" s="208" t="s">
        <v>5</v>
      </c>
      <c r="I645" s="208" t="s">
        <v>6</v>
      </c>
      <c r="J645" s="208" t="s">
        <v>7</v>
      </c>
      <c r="K645" s="208" t="s">
        <v>8</v>
      </c>
      <c r="L645" s="208" t="s">
        <v>9</v>
      </c>
      <c r="M645" s="208" t="s">
        <v>10</v>
      </c>
      <c r="N645" s="208" t="s">
        <v>11</v>
      </c>
      <c r="O645" s="208" t="s">
        <v>12</v>
      </c>
      <c r="P645" s="209" t="s">
        <v>22</v>
      </c>
      <c r="Q645" s="144" t="s">
        <v>37</v>
      </c>
      <c r="R645" s="45"/>
      <c r="S645" s="56"/>
      <c r="T645" s="64"/>
    </row>
    <row r="646" spans="1:20" x14ac:dyDescent="0.25">
      <c r="A646" s="3"/>
      <c r="B646" s="329" t="s">
        <v>148</v>
      </c>
      <c r="C646" s="323"/>
      <c r="D646" s="145"/>
      <c r="E646" s="148"/>
      <c r="F646" s="145"/>
      <c r="G646" s="145"/>
      <c r="H646" s="145"/>
      <c r="I646" s="145"/>
      <c r="J646" s="145"/>
      <c r="K646" s="145"/>
      <c r="L646" s="145"/>
      <c r="M646" s="145"/>
      <c r="N646" s="145"/>
      <c r="O646" s="210">
        <f t="shared" si="8"/>
        <v>0</v>
      </c>
      <c r="P646" s="214"/>
      <c r="Q646" s="146"/>
      <c r="R646" s="45"/>
      <c r="S646" s="56"/>
      <c r="T646" s="64"/>
    </row>
    <row r="647" spans="1:20" x14ac:dyDescent="0.25">
      <c r="A647" s="3"/>
      <c r="B647" s="329" t="s">
        <v>148</v>
      </c>
      <c r="C647" s="323"/>
      <c r="D647" s="145"/>
      <c r="E647" s="145"/>
      <c r="F647" s="145"/>
      <c r="G647" s="145"/>
      <c r="H647" s="145"/>
      <c r="I647" s="145"/>
      <c r="J647" s="145"/>
      <c r="K647" s="145"/>
      <c r="L647" s="145"/>
      <c r="M647" s="145"/>
      <c r="N647" s="145"/>
      <c r="O647" s="210">
        <f t="shared" si="8"/>
        <v>0</v>
      </c>
      <c r="P647" s="214"/>
      <c r="Q647" s="146"/>
      <c r="R647" s="45"/>
      <c r="S647" s="56"/>
      <c r="T647" s="64"/>
    </row>
    <row r="648" spans="1:20" x14ac:dyDescent="0.25">
      <c r="A648" s="3"/>
      <c r="B648" s="329" t="s">
        <v>148</v>
      </c>
      <c r="C648" s="323"/>
      <c r="D648" s="145"/>
      <c r="E648" s="145"/>
      <c r="F648" s="145"/>
      <c r="G648" s="145"/>
      <c r="H648" s="145"/>
      <c r="I648" s="145"/>
      <c r="J648" s="145"/>
      <c r="K648" s="145"/>
      <c r="L648" s="145"/>
      <c r="M648" s="145"/>
      <c r="N648" s="145"/>
      <c r="O648" s="210">
        <f t="shared" si="8"/>
        <v>0</v>
      </c>
      <c r="P648" s="214"/>
      <c r="Q648" s="146"/>
      <c r="R648" s="45"/>
      <c r="S648" s="56"/>
      <c r="T648" s="64"/>
    </row>
    <row r="649" spans="1:20" x14ac:dyDescent="0.25">
      <c r="A649" s="3"/>
      <c r="B649" s="329" t="s">
        <v>148</v>
      </c>
      <c r="C649" s="323"/>
      <c r="D649" s="145"/>
      <c r="E649" s="145"/>
      <c r="F649" s="145"/>
      <c r="G649" s="145"/>
      <c r="H649" s="145"/>
      <c r="I649" s="145"/>
      <c r="J649" s="145"/>
      <c r="K649" s="145"/>
      <c r="L649" s="145"/>
      <c r="M649" s="145"/>
      <c r="N649" s="145"/>
      <c r="O649" s="210">
        <f t="shared" si="8"/>
        <v>0</v>
      </c>
      <c r="P649" s="214"/>
      <c r="Q649" s="146"/>
      <c r="R649" s="45"/>
      <c r="S649" s="56"/>
      <c r="T649" s="64"/>
    </row>
    <row r="650" spans="1:20" x14ac:dyDescent="0.25">
      <c r="A650" s="3"/>
      <c r="B650" s="329" t="s">
        <v>148</v>
      </c>
      <c r="C650" s="323"/>
      <c r="D650" s="145"/>
      <c r="E650" s="145"/>
      <c r="F650" s="145"/>
      <c r="G650" s="145"/>
      <c r="H650" s="145"/>
      <c r="I650" s="145"/>
      <c r="J650" s="145"/>
      <c r="K650" s="145"/>
      <c r="L650" s="145"/>
      <c r="M650" s="145"/>
      <c r="N650" s="145"/>
      <c r="O650" s="210">
        <f t="shared" si="8"/>
        <v>0</v>
      </c>
      <c r="P650" s="214"/>
      <c r="Q650" s="146"/>
      <c r="R650" s="45"/>
      <c r="S650" s="56"/>
      <c r="T650" s="64"/>
    </row>
    <row r="651" spans="1:20" x14ac:dyDescent="0.25">
      <c r="A651" s="3"/>
      <c r="B651" s="329" t="s">
        <v>148</v>
      </c>
      <c r="C651" s="323"/>
      <c r="D651" s="145"/>
      <c r="E651" s="145"/>
      <c r="F651" s="145"/>
      <c r="G651" s="145"/>
      <c r="H651" s="145"/>
      <c r="I651" s="145"/>
      <c r="J651" s="145"/>
      <c r="K651" s="145"/>
      <c r="L651" s="145"/>
      <c r="M651" s="145"/>
      <c r="N651" s="145"/>
      <c r="O651" s="210">
        <f t="shared" ref="O651:O719" si="10">SUM(F651:N651)</f>
        <v>0</v>
      </c>
      <c r="P651" s="214"/>
      <c r="Q651" s="146"/>
      <c r="R651" s="45"/>
      <c r="S651" s="56"/>
      <c r="T651" s="64"/>
    </row>
    <row r="652" spans="1:20" x14ac:dyDescent="0.25">
      <c r="A652" s="3"/>
      <c r="B652" s="329" t="s">
        <v>148</v>
      </c>
      <c r="C652" s="323"/>
      <c r="D652" s="145"/>
      <c r="E652" s="145"/>
      <c r="F652" s="145"/>
      <c r="G652" s="145"/>
      <c r="H652" s="145"/>
      <c r="I652" s="145"/>
      <c r="J652" s="145"/>
      <c r="K652" s="145"/>
      <c r="L652" s="145"/>
      <c r="M652" s="145"/>
      <c r="N652" s="145"/>
      <c r="O652" s="210">
        <f t="shared" si="10"/>
        <v>0</v>
      </c>
      <c r="P652" s="214"/>
      <c r="Q652" s="146"/>
      <c r="R652" s="45"/>
      <c r="S652" s="56"/>
      <c r="T652" s="64"/>
    </row>
    <row r="653" spans="1:20" x14ac:dyDescent="0.25">
      <c r="A653" s="3"/>
      <c r="B653" s="329" t="s">
        <v>148</v>
      </c>
      <c r="C653" s="323"/>
      <c r="D653" s="145"/>
      <c r="E653" s="145"/>
      <c r="F653" s="145"/>
      <c r="G653" s="145"/>
      <c r="H653" s="145"/>
      <c r="I653" s="145"/>
      <c r="J653" s="145"/>
      <c r="K653" s="145"/>
      <c r="L653" s="145"/>
      <c r="M653" s="145"/>
      <c r="N653" s="145"/>
      <c r="O653" s="210">
        <f t="shared" si="10"/>
        <v>0</v>
      </c>
      <c r="P653" s="214"/>
      <c r="Q653" s="146"/>
      <c r="R653" s="45"/>
      <c r="S653" s="56"/>
      <c r="T653" s="64"/>
    </row>
    <row r="654" spans="1:20" x14ac:dyDescent="0.25">
      <c r="A654" s="3"/>
      <c r="B654" s="329" t="s">
        <v>148</v>
      </c>
      <c r="C654" s="323"/>
      <c r="D654" s="145"/>
      <c r="E654" s="145"/>
      <c r="F654" s="145"/>
      <c r="G654" s="145"/>
      <c r="H654" s="145"/>
      <c r="I654" s="145"/>
      <c r="J654" s="145"/>
      <c r="K654" s="145"/>
      <c r="L654" s="145"/>
      <c r="M654" s="145"/>
      <c r="N654" s="145"/>
      <c r="O654" s="210">
        <f t="shared" si="10"/>
        <v>0</v>
      </c>
      <c r="P654" s="214"/>
      <c r="Q654" s="146"/>
      <c r="R654" s="45"/>
      <c r="S654" s="56"/>
      <c r="T654" s="64"/>
    </row>
    <row r="655" spans="1:20" x14ac:dyDescent="0.25">
      <c r="A655" s="3"/>
      <c r="B655" s="329" t="s">
        <v>148</v>
      </c>
      <c r="C655" s="323"/>
      <c r="D655" s="145"/>
      <c r="E655" s="145"/>
      <c r="F655" s="145"/>
      <c r="G655" s="145"/>
      <c r="H655" s="145"/>
      <c r="I655" s="145"/>
      <c r="J655" s="145"/>
      <c r="K655" s="145"/>
      <c r="L655" s="145"/>
      <c r="M655" s="145"/>
      <c r="N655" s="145"/>
      <c r="O655" s="210">
        <f t="shared" si="10"/>
        <v>0</v>
      </c>
      <c r="P655" s="214"/>
      <c r="Q655" s="146"/>
      <c r="R655" s="45"/>
      <c r="S655" s="56"/>
      <c r="T655" s="64"/>
    </row>
    <row r="656" spans="1:20" x14ac:dyDescent="0.25">
      <c r="A656" s="3"/>
      <c r="B656" s="329" t="s">
        <v>148</v>
      </c>
      <c r="C656" s="323"/>
      <c r="D656" s="145"/>
      <c r="E656" s="145"/>
      <c r="F656" s="145"/>
      <c r="G656" s="145"/>
      <c r="H656" s="145"/>
      <c r="I656" s="145"/>
      <c r="J656" s="145"/>
      <c r="K656" s="145"/>
      <c r="L656" s="145"/>
      <c r="M656" s="145"/>
      <c r="N656" s="145"/>
      <c r="O656" s="210">
        <f t="shared" si="10"/>
        <v>0</v>
      </c>
      <c r="P656" s="214"/>
      <c r="Q656" s="146"/>
      <c r="R656" s="45"/>
      <c r="S656" s="56"/>
      <c r="T656" s="64"/>
    </row>
    <row r="657" spans="1:20" x14ac:dyDescent="0.25">
      <c r="A657" s="3"/>
      <c r="B657" s="329" t="s">
        <v>148</v>
      </c>
      <c r="C657" s="323"/>
      <c r="D657" s="145"/>
      <c r="E657" s="145"/>
      <c r="F657" s="145"/>
      <c r="G657" s="145"/>
      <c r="H657" s="145"/>
      <c r="I657" s="145"/>
      <c r="J657" s="145"/>
      <c r="K657" s="145"/>
      <c r="L657" s="145"/>
      <c r="M657" s="145"/>
      <c r="N657" s="145"/>
      <c r="O657" s="210">
        <f t="shared" si="10"/>
        <v>0</v>
      </c>
      <c r="P657" s="214"/>
      <c r="Q657" s="146"/>
      <c r="R657" s="45"/>
      <c r="S657" s="56"/>
      <c r="T657" s="64"/>
    </row>
    <row r="658" spans="1:20" x14ac:dyDescent="0.25">
      <c r="A658" s="3"/>
      <c r="B658" s="329" t="s">
        <v>148</v>
      </c>
      <c r="C658" s="323"/>
      <c r="D658" s="145"/>
      <c r="E658" s="145"/>
      <c r="F658" s="145"/>
      <c r="G658" s="145"/>
      <c r="H658" s="145"/>
      <c r="I658" s="145"/>
      <c r="J658" s="145"/>
      <c r="K658" s="145"/>
      <c r="L658" s="145"/>
      <c r="M658" s="145"/>
      <c r="N658" s="145"/>
      <c r="O658" s="210">
        <f t="shared" si="10"/>
        <v>0</v>
      </c>
      <c r="P658" s="214"/>
      <c r="Q658" s="146"/>
      <c r="R658" s="45"/>
      <c r="S658" s="56"/>
      <c r="T658" s="64"/>
    </row>
    <row r="659" spans="1:20" x14ac:dyDescent="0.25">
      <c r="A659" s="3"/>
      <c r="B659" s="329" t="s">
        <v>148</v>
      </c>
      <c r="C659" s="323"/>
      <c r="D659" s="145"/>
      <c r="E659" s="145"/>
      <c r="F659" s="145"/>
      <c r="G659" s="145"/>
      <c r="H659" s="145"/>
      <c r="I659" s="145"/>
      <c r="J659" s="145"/>
      <c r="K659" s="145"/>
      <c r="L659" s="145"/>
      <c r="M659" s="145"/>
      <c r="N659" s="145"/>
      <c r="O659" s="210">
        <f t="shared" si="10"/>
        <v>0</v>
      </c>
      <c r="P659" s="214"/>
      <c r="Q659" s="146"/>
      <c r="R659" s="45"/>
      <c r="S659" s="56"/>
      <c r="T659" s="64"/>
    </row>
    <row r="660" spans="1:20" x14ac:dyDescent="0.25">
      <c r="A660" s="3"/>
      <c r="B660" s="329" t="s">
        <v>148</v>
      </c>
      <c r="C660" s="323"/>
      <c r="D660" s="145"/>
      <c r="E660" s="145"/>
      <c r="F660" s="145"/>
      <c r="G660" s="145"/>
      <c r="H660" s="145"/>
      <c r="I660" s="145"/>
      <c r="J660" s="145"/>
      <c r="K660" s="145"/>
      <c r="L660" s="145"/>
      <c r="M660" s="145"/>
      <c r="N660" s="145"/>
      <c r="O660" s="210">
        <f t="shared" si="10"/>
        <v>0</v>
      </c>
      <c r="P660" s="214"/>
      <c r="Q660" s="146"/>
      <c r="R660" s="45"/>
      <c r="S660" s="56"/>
      <c r="T660" s="64"/>
    </row>
    <row r="661" spans="1:20" x14ac:dyDescent="0.25">
      <c r="A661" s="3"/>
      <c r="B661" s="329" t="s">
        <v>148</v>
      </c>
      <c r="C661" s="323"/>
      <c r="D661" s="145"/>
      <c r="E661" s="145"/>
      <c r="F661" s="145"/>
      <c r="G661" s="145"/>
      <c r="H661" s="145"/>
      <c r="I661" s="145"/>
      <c r="J661" s="145"/>
      <c r="K661" s="145"/>
      <c r="L661" s="145"/>
      <c r="M661" s="145"/>
      <c r="N661" s="145"/>
      <c r="O661" s="210">
        <f t="shared" si="10"/>
        <v>0</v>
      </c>
      <c r="P661" s="214"/>
      <c r="Q661" s="146"/>
      <c r="R661" s="45"/>
      <c r="S661" s="56"/>
      <c r="T661" s="64"/>
    </row>
    <row r="662" spans="1:20" x14ac:dyDescent="0.25">
      <c r="A662" s="3"/>
      <c r="B662" s="329" t="s">
        <v>148</v>
      </c>
      <c r="C662" s="323"/>
      <c r="D662" s="145"/>
      <c r="E662" s="145"/>
      <c r="F662" s="145"/>
      <c r="G662" s="145"/>
      <c r="H662" s="145"/>
      <c r="I662" s="145"/>
      <c r="J662" s="145"/>
      <c r="K662" s="145"/>
      <c r="L662" s="145"/>
      <c r="M662" s="145"/>
      <c r="N662" s="145"/>
      <c r="O662" s="210">
        <f t="shared" si="10"/>
        <v>0</v>
      </c>
      <c r="P662" s="214"/>
      <c r="Q662" s="146"/>
      <c r="R662" s="45"/>
      <c r="S662" s="56"/>
      <c r="T662" s="64"/>
    </row>
    <row r="663" spans="1:20" x14ac:dyDescent="0.25">
      <c r="A663" s="3"/>
      <c r="B663" s="329" t="s">
        <v>148</v>
      </c>
      <c r="C663" s="327" t="s">
        <v>37</v>
      </c>
      <c r="D663" s="145"/>
      <c r="E663" s="145"/>
      <c r="F663" s="145"/>
      <c r="G663" s="145"/>
      <c r="H663" s="145"/>
      <c r="I663" s="145"/>
      <c r="J663" s="145"/>
      <c r="K663" s="145"/>
      <c r="L663" s="145"/>
      <c r="M663" s="145"/>
      <c r="N663" s="145"/>
      <c r="O663" s="210">
        <f t="shared" si="10"/>
        <v>0</v>
      </c>
      <c r="P663" s="214"/>
      <c r="Q663" s="146"/>
      <c r="R663" s="45"/>
      <c r="S663" s="56"/>
      <c r="T663" s="64"/>
    </row>
    <row r="664" spans="1:20" x14ac:dyDescent="0.25">
      <c r="A664" s="3"/>
      <c r="B664" s="329" t="s">
        <v>148</v>
      </c>
      <c r="C664" s="328"/>
      <c r="D664" s="145"/>
      <c r="E664" s="145"/>
      <c r="F664" s="145"/>
      <c r="G664" s="145"/>
      <c r="H664" s="145"/>
      <c r="I664" s="145"/>
      <c r="J664" s="145"/>
      <c r="K664" s="145"/>
      <c r="L664" s="145"/>
      <c r="M664" s="145"/>
      <c r="N664" s="145"/>
      <c r="O664" s="210">
        <f t="shared" si="10"/>
        <v>0</v>
      </c>
      <c r="P664" s="214"/>
      <c r="Q664" s="146"/>
      <c r="R664" s="45"/>
      <c r="S664" s="56"/>
      <c r="T664" s="64"/>
    </row>
    <row r="665" spans="1:20" x14ac:dyDescent="0.25">
      <c r="A665" s="3"/>
      <c r="B665" s="437" t="s">
        <v>149</v>
      </c>
      <c r="C665" s="438"/>
      <c r="D665" s="438"/>
      <c r="E665" s="438"/>
      <c r="F665" s="438"/>
      <c r="G665" s="438"/>
      <c r="H665" s="438"/>
      <c r="I665" s="438"/>
      <c r="J665" s="438"/>
      <c r="K665" s="438"/>
      <c r="L665" s="438"/>
      <c r="M665" s="438"/>
      <c r="N665" s="438"/>
      <c r="O665" s="438"/>
      <c r="P665" s="150">
        <f>SUM(O667:O681)</f>
        <v>0</v>
      </c>
      <c r="Q665" s="143">
        <f>SUM(Q667:Q681)</f>
        <v>0</v>
      </c>
      <c r="R665" s="45"/>
      <c r="S665" s="56"/>
      <c r="T665" s="64"/>
    </row>
    <row r="666" spans="1:20" x14ac:dyDescent="0.25">
      <c r="A666" s="3"/>
      <c r="B666" s="326" t="s">
        <v>0</v>
      </c>
      <c r="C666" s="208" t="s">
        <v>1</v>
      </c>
      <c r="D666" s="208" t="s">
        <v>2</v>
      </c>
      <c r="E666" s="208" t="s">
        <v>28</v>
      </c>
      <c r="F666" s="208" t="s">
        <v>3</v>
      </c>
      <c r="G666" s="208" t="s">
        <v>4</v>
      </c>
      <c r="H666" s="208" t="s">
        <v>5</v>
      </c>
      <c r="I666" s="208" t="s">
        <v>6</v>
      </c>
      <c r="J666" s="208" t="s">
        <v>7</v>
      </c>
      <c r="K666" s="208" t="s">
        <v>8</v>
      </c>
      <c r="L666" s="208" t="s">
        <v>9</v>
      </c>
      <c r="M666" s="208" t="s">
        <v>10</v>
      </c>
      <c r="N666" s="208" t="s">
        <v>11</v>
      </c>
      <c r="O666" s="208" t="s">
        <v>12</v>
      </c>
      <c r="P666" s="209" t="s">
        <v>22</v>
      </c>
      <c r="Q666" s="144" t="s">
        <v>37</v>
      </c>
      <c r="R666" s="45"/>
      <c r="S666" s="56"/>
      <c r="T666" s="64"/>
    </row>
    <row r="667" spans="1:20" x14ac:dyDescent="0.25">
      <c r="A667" s="3"/>
      <c r="B667" s="329" t="s">
        <v>149</v>
      </c>
      <c r="C667" s="323"/>
      <c r="D667" s="145"/>
      <c r="E667" s="145"/>
      <c r="F667" s="145"/>
      <c r="G667" s="145"/>
      <c r="H667" s="145"/>
      <c r="I667" s="145"/>
      <c r="J667" s="145"/>
      <c r="K667" s="145"/>
      <c r="L667" s="145"/>
      <c r="M667" s="145"/>
      <c r="N667" s="145"/>
      <c r="O667" s="210">
        <f t="shared" si="10"/>
        <v>0</v>
      </c>
      <c r="P667" s="214"/>
      <c r="Q667" s="146"/>
      <c r="R667" s="45"/>
      <c r="S667" s="56"/>
      <c r="T667" s="64"/>
    </row>
    <row r="668" spans="1:20" x14ac:dyDescent="0.25">
      <c r="A668" s="3"/>
      <c r="B668" s="329" t="s">
        <v>149</v>
      </c>
      <c r="C668" s="323"/>
      <c r="D668" s="145"/>
      <c r="E668" s="145"/>
      <c r="F668" s="145"/>
      <c r="G668" s="145"/>
      <c r="H668" s="145"/>
      <c r="I668" s="145"/>
      <c r="J668" s="145"/>
      <c r="K668" s="145"/>
      <c r="L668" s="145"/>
      <c r="M668" s="145"/>
      <c r="N668" s="145"/>
      <c r="O668" s="210">
        <f t="shared" si="10"/>
        <v>0</v>
      </c>
      <c r="P668" s="214"/>
      <c r="Q668" s="146"/>
      <c r="R668" s="45"/>
      <c r="S668" s="56"/>
      <c r="T668" s="64"/>
    </row>
    <row r="669" spans="1:20" x14ac:dyDescent="0.25">
      <c r="A669" s="3"/>
      <c r="B669" s="329" t="s">
        <v>149</v>
      </c>
      <c r="C669" s="323"/>
      <c r="D669" s="145"/>
      <c r="E669" s="145"/>
      <c r="F669" s="145"/>
      <c r="G669" s="145"/>
      <c r="H669" s="145"/>
      <c r="I669" s="145"/>
      <c r="J669" s="145"/>
      <c r="K669" s="145"/>
      <c r="L669" s="145"/>
      <c r="M669" s="145"/>
      <c r="N669" s="145"/>
      <c r="O669" s="210">
        <f t="shared" si="10"/>
        <v>0</v>
      </c>
      <c r="P669" s="214"/>
      <c r="Q669" s="146"/>
      <c r="R669" s="45"/>
      <c r="S669" s="56"/>
      <c r="T669" s="64"/>
    </row>
    <row r="670" spans="1:20" x14ac:dyDescent="0.25">
      <c r="A670" s="3"/>
      <c r="B670" s="329" t="s">
        <v>149</v>
      </c>
      <c r="C670" s="323"/>
      <c r="D670" s="145"/>
      <c r="E670" s="145"/>
      <c r="F670" s="145"/>
      <c r="G670" s="145"/>
      <c r="H670" s="145"/>
      <c r="I670" s="145"/>
      <c r="J670" s="145"/>
      <c r="K670" s="145"/>
      <c r="L670" s="145"/>
      <c r="M670" s="145"/>
      <c r="N670" s="145"/>
      <c r="O670" s="210">
        <f t="shared" si="10"/>
        <v>0</v>
      </c>
      <c r="P670" s="214"/>
      <c r="Q670" s="146"/>
      <c r="R670" s="45"/>
      <c r="S670" s="56"/>
      <c r="T670" s="64"/>
    </row>
    <row r="671" spans="1:20" x14ac:dyDescent="0.25">
      <c r="A671" s="3"/>
      <c r="B671" s="329" t="s">
        <v>149</v>
      </c>
      <c r="C671" s="323"/>
      <c r="D671" s="145"/>
      <c r="E671" s="145"/>
      <c r="F671" s="145"/>
      <c r="G671" s="145"/>
      <c r="H671" s="145"/>
      <c r="I671" s="145"/>
      <c r="J671" s="145"/>
      <c r="K671" s="145"/>
      <c r="L671" s="145"/>
      <c r="M671" s="145"/>
      <c r="N671" s="145"/>
      <c r="O671" s="210">
        <f t="shared" si="10"/>
        <v>0</v>
      </c>
      <c r="P671" s="214"/>
      <c r="Q671" s="146"/>
      <c r="R671" s="45"/>
      <c r="S671" s="56"/>
      <c r="T671" s="64"/>
    </row>
    <row r="672" spans="1:20" x14ac:dyDescent="0.25">
      <c r="A672" s="3"/>
      <c r="B672" s="329" t="s">
        <v>149</v>
      </c>
      <c r="C672" s="323"/>
      <c r="D672" s="145"/>
      <c r="E672" s="145"/>
      <c r="F672" s="145"/>
      <c r="G672" s="145"/>
      <c r="H672" s="145"/>
      <c r="I672" s="145"/>
      <c r="J672" s="145"/>
      <c r="K672" s="145"/>
      <c r="L672" s="145"/>
      <c r="M672" s="145"/>
      <c r="N672" s="145"/>
      <c r="O672" s="210">
        <f t="shared" si="10"/>
        <v>0</v>
      </c>
      <c r="P672" s="214"/>
      <c r="Q672" s="146"/>
      <c r="R672" s="45"/>
      <c r="S672" s="56"/>
      <c r="T672" s="64"/>
    </row>
    <row r="673" spans="1:20" x14ac:dyDescent="0.25">
      <c r="A673" s="3"/>
      <c r="B673" s="329" t="s">
        <v>149</v>
      </c>
      <c r="C673" s="323"/>
      <c r="D673" s="145"/>
      <c r="E673" s="145"/>
      <c r="F673" s="145"/>
      <c r="G673" s="145"/>
      <c r="H673" s="145"/>
      <c r="I673" s="145"/>
      <c r="J673" s="145"/>
      <c r="K673" s="145"/>
      <c r="L673" s="145"/>
      <c r="M673" s="145"/>
      <c r="N673" s="145"/>
      <c r="O673" s="210">
        <f t="shared" si="10"/>
        <v>0</v>
      </c>
      <c r="P673" s="214"/>
      <c r="Q673" s="146"/>
      <c r="R673" s="45"/>
      <c r="S673" s="56"/>
      <c r="T673" s="64"/>
    </row>
    <row r="674" spans="1:20" x14ac:dyDescent="0.25">
      <c r="A674" s="12"/>
      <c r="B674" s="329" t="s">
        <v>149</v>
      </c>
      <c r="C674" s="323"/>
      <c r="D674" s="145"/>
      <c r="E674" s="145"/>
      <c r="F674" s="145"/>
      <c r="G674" s="145"/>
      <c r="H674" s="145"/>
      <c r="I674" s="145"/>
      <c r="J674" s="145"/>
      <c r="K674" s="145"/>
      <c r="L674" s="145"/>
      <c r="M674" s="145"/>
      <c r="N674" s="145"/>
      <c r="O674" s="210">
        <f t="shared" si="10"/>
        <v>0</v>
      </c>
      <c r="P674" s="214"/>
      <c r="Q674" s="146"/>
      <c r="R674" s="45"/>
      <c r="S674" s="56"/>
      <c r="T674" s="64"/>
    </row>
    <row r="675" spans="1:20" x14ac:dyDescent="0.25">
      <c r="B675" s="329" t="s">
        <v>149</v>
      </c>
      <c r="C675" s="323"/>
      <c r="D675" s="145"/>
      <c r="E675" s="145"/>
      <c r="F675" s="145"/>
      <c r="G675" s="145"/>
      <c r="H675" s="145"/>
      <c r="I675" s="145"/>
      <c r="J675" s="145"/>
      <c r="K675" s="145"/>
      <c r="L675" s="145"/>
      <c r="M675" s="145"/>
      <c r="N675" s="145"/>
      <c r="O675" s="210">
        <f t="shared" si="10"/>
        <v>0</v>
      </c>
      <c r="P675" s="214"/>
      <c r="Q675" s="146"/>
      <c r="R675" s="45"/>
      <c r="S675" s="56"/>
      <c r="T675" s="64"/>
    </row>
    <row r="676" spans="1:20" x14ac:dyDescent="0.25">
      <c r="B676" s="329" t="s">
        <v>149</v>
      </c>
      <c r="C676" s="323"/>
      <c r="D676" s="145"/>
      <c r="E676" s="145"/>
      <c r="F676" s="145"/>
      <c r="G676" s="145"/>
      <c r="H676" s="145"/>
      <c r="I676" s="145"/>
      <c r="J676" s="145"/>
      <c r="K676" s="145"/>
      <c r="L676" s="145"/>
      <c r="M676" s="145"/>
      <c r="N676" s="145"/>
      <c r="O676" s="210">
        <f t="shared" si="10"/>
        <v>0</v>
      </c>
      <c r="P676" s="214"/>
      <c r="Q676" s="146"/>
      <c r="R676" s="45"/>
      <c r="S676" s="56"/>
      <c r="T676" s="64"/>
    </row>
    <row r="677" spans="1:20" x14ac:dyDescent="0.25">
      <c r="B677" s="329" t="s">
        <v>149</v>
      </c>
      <c r="C677" s="323"/>
      <c r="D677" s="145"/>
      <c r="E677" s="145"/>
      <c r="F677" s="145"/>
      <c r="G677" s="145"/>
      <c r="H677" s="145"/>
      <c r="I677" s="145"/>
      <c r="J677" s="145"/>
      <c r="K677" s="145"/>
      <c r="L677" s="145"/>
      <c r="M677" s="145"/>
      <c r="N677" s="145"/>
      <c r="O677" s="210">
        <f t="shared" si="10"/>
        <v>0</v>
      </c>
      <c r="P677" s="214"/>
      <c r="Q677" s="146"/>
      <c r="R677" s="45"/>
      <c r="S677" s="56"/>
      <c r="T677" s="64"/>
    </row>
    <row r="678" spans="1:20" x14ac:dyDescent="0.25">
      <c r="B678" s="329" t="s">
        <v>149</v>
      </c>
      <c r="C678" s="323"/>
      <c r="D678" s="145"/>
      <c r="E678" s="145"/>
      <c r="F678" s="145"/>
      <c r="G678" s="145"/>
      <c r="H678" s="145"/>
      <c r="I678" s="145"/>
      <c r="J678" s="145"/>
      <c r="K678" s="145"/>
      <c r="L678" s="145"/>
      <c r="M678" s="145"/>
      <c r="N678" s="145"/>
      <c r="O678" s="210">
        <f t="shared" si="10"/>
        <v>0</v>
      </c>
      <c r="P678" s="214"/>
      <c r="Q678" s="146"/>
      <c r="R678" s="45"/>
      <c r="S678" s="56"/>
      <c r="T678" s="64"/>
    </row>
    <row r="679" spans="1:20" x14ac:dyDescent="0.25">
      <c r="B679" s="329" t="s">
        <v>149</v>
      </c>
      <c r="C679" s="323"/>
      <c r="D679" s="145"/>
      <c r="E679" s="145"/>
      <c r="F679" s="145"/>
      <c r="G679" s="145"/>
      <c r="H679" s="145"/>
      <c r="I679" s="145"/>
      <c r="J679" s="145"/>
      <c r="K679" s="145"/>
      <c r="L679" s="145"/>
      <c r="M679" s="145"/>
      <c r="N679" s="145"/>
      <c r="O679" s="210">
        <f t="shared" si="10"/>
        <v>0</v>
      </c>
      <c r="P679" s="214"/>
      <c r="Q679" s="146"/>
      <c r="R679" s="45"/>
      <c r="S679" s="56"/>
      <c r="T679" s="64"/>
    </row>
    <row r="680" spans="1:20" x14ac:dyDescent="0.25">
      <c r="B680" s="329" t="s">
        <v>149</v>
      </c>
      <c r="C680" s="327" t="s">
        <v>37</v>
      </c>
      <c r="D680" s="145"/>
      <c r="E680" s="145"/>
      <c r="F680" s="145"/>
      <c r="G680" s="145"/>
      <c r="H680" s="145"/>
      <c r="I680" s="145"/>
      <c r="J680" s="145"/>
      <c r="K680" s="145"/>
      <c r="L680" s="145"/>
      <c r="M680" s="145"/>
      <c r="N680" s="145"/>
      <c r="O680" s="210">
        <f t="shared" si="10"/>
        <v>0</v>
      </c>
      <c r="P680" s="214"/>
      <c r="Q680" s="146"/>
      <c r="R680" s="45"/>
      <c r="S680" s="56"/>
      <c r="T680" s="64"/>
    </row>
    <row r="681" spans="1:20" x14ac:dyDescent="0.25">
      <c r="B681" s="329" t="s">
        <v>149</v>
      </c>
      <c r="C681" s="328"/>
      <c r="D681" s="145"/>
      <c r="E681" s="145"/>
      <c r="F681" s="145"/>
      <c r="G681" s="145"/>
      <c r="H681" s="145"/>
      <c r="I681" s="145"/>
      <c r="J681" s="145"/>
      <c r="K681" s="145"/>
      <c r="L681" s="145"/>
      <c r="M681" s="145"/>
      <c r="N681" s="145"/>
      <c r="O681" s="210">
        <f t="shared" si="10"/>
        <v>0</v>
      </c>
      <c r="P681" s="214"/>
      <c r="Q681" s="146"/>
      <c r="R681" s="45"/>
      <c r="S681" s="56"/>
      <c r="T681" s="64"/>
    </row>
    <row r="682" spans="1:20" x14ac:dyDescent="0.25">
      <c r="B682" s="437" t="s">
        <v>150</v>
      </c>
      <c r="C682" s="438"/>
      <c r="D682" s="438"/>
      <c r="E682" s="438"/>
      <c r="F682" s="438"/>
      <c r="G682" s="438"/>
      <c r="H682" s="438"/>
      <c r="I682" s="438"/>
      <c r="J682" s="438"/>
      <c r="K682" s="438"/>
      <c r="L682" s="438"/>
      <c r="M682" s="438"/>
      <c r="N682" s="438"/>
      <c r="O682" s="438"/>
      <c r="P682" s="150">
        <f>SUM(O684:O697)</f>
        <v>0</v>
      </c>
      <c r="Q682" s="143">
        <f>SUM(Q684:Q697)</f>
        <v>0</v>
      </c>
      <c r="R682" s="45"/>
      <c r="S682" s="56"/>
      <c r="T682" s="64"/>
    </row>
    <row r="683" spans="1:20" x14ac:dyDescent="0.25">
      <c r="B683" s="326" t="s">
        <v>0</v>
      </c>
      <c r="C683" s="208" t="s">
        <v>1</v>
      </c>
      <c r="D683" s="208" t="s">
        <v>2</v>
      </c>
      <c r="E683" s="208" t="s">
        <v>28</v>
      </c>
      <c r="F683" s="208" t="s">
        <v>3</v>
      </c>
      <c r="G683" s="208" t="s">
        <v>4</v>
      </c>
      <c r="H683" s="208" t="s">
        <v>5</v>
      </c>
      <c r="I683" s="208" t="s">
        <v>6</v>
      </c>
      <c r="J683" s="208" t="s">
        <v>7</v>
      </c>
      <c r="K683" s="208" t="s">
        <v>8</v>
      </c>
      <c r="L683" s="208" t="s">
        <v>9</v>
      </c>
      <c r="M683" s="208" t="s">
        <v>10</v>
      </c>
      <c r="N683" s="208" t="s">
        <v>11</v>
      </c>
      <c r="O683" s="208" t="s">
        <v>12</v>
      </c>
      <c r="P683" s="209" t="s">
        <v>22</v>
      </c>
      <c r="Q683" s="144" t="s">
        <v>37</v>
      </c>
      <c r="R683" s="45"/>
      <c r="S683" s="56"/>
      <c r="T683" s="64"/>
    </row>
    <row r="684" spans="1:20" x14ac:dyDescent="0.25">
      <c r="B684" s="329" t="s">
        <v>150</v>
      </c>
      <c r="C684" s="323"/>
      <c r="D684" s="145"/>
      <c r="E684" s="145"/>
      <c r="F684" s="145"/>
      <c r="G684" s="145"/>
      <c r="H684" s="145"/>
      <c r="I684" s="145"/>
      <c r="J684" s="145"/>
      <c r="K684" s="145"/>
      <c r="L684" s="145"/>
      <c r="M684" s="145"/>
      <c r="N684" s="145"/>
      <c r="O684" s="210">
        <f t="shared" si="10"/>
        <v>0</v>
      </c>
      <c r="P684" s="214"/>
      <c r="Q684" s="146"/>
      <c r="R684" s="45"/>
      <c r="S684" s="56"/>
      <c r="T684" s="64"/>
    </row>
    <row r="685" spans="1:20" x14ac:dyDescent="0.25">
      <c r="B685" s="329" t="s">
        <v>150</v>
      </c>
      <c r="C685" s="323"/>
      <c r="D685" s="145"/>
      <c r="E685" s="145"/>
      <c r="F685" s="145"/>
      <c r="G685" s="145"/>
      <c r="H685" s="145"/>
      <c r="I685" s="145"/>
      <c r="J685" s="145"/>
      <c r="K685" s="145"/>
      <c r="L685" s="145"/>
      <c r="M685" s="145"/>
      <c r="N685" s="145"/>
      <c r="O685" s="210">
        <f t="shared" si="10"/>
        <v>0</v>
      </c>
      <c r="P685" s="214"/>
      <c r="Q685" s="146"/>
      <c r="R685" s="45"/>
      <c r="S685" s="56"/>
      <c r="T685" s="64"/>
    </row>
    <row r="686" spans="1:20" x14ac:dyDescent="0.25">
      <c r="B686" s="329" t="s">
        <v>150</v>
      </c>
      <c r="C686" s="323"/>
      <c r="D686" s="145"/>
      <c r="E686" s="145"/>
      <c r="F686" s="145"/>
      <c r="G686" s="145"/>
      <c r="H686" s="145"/>
      <c r="I686" s="145"/>
      <c r="J686" s="145"/>
      <c r="K686" s="145"/>
      <c r="L686" s="145"/>
      <c r="M686" s="145"/>
      <c r="N686" s="145"/>
      <c r="O686" s="210">
        <f t="shared" si="10"/>
        <v>0</v>
      </c>
      <c r="P686" s="214"/>
      <c r="Q686" s="146"/>
      <c r="R686" s="45"/>
      <c r="S686" s="56"/>
      <c r="T686" s="64"/>
    </row>
    <row r="687" spans="1:20" x14ac:dyDescent="0.25">
      <c r="B687" s="329" t="s">
        <v>150</v>
      </c>
      <c r="C687" s="323"/>
      <c r="D687" s="145"/>
      <c r="E687" s="145"/>
      <c r="F687" s="145"/>
      <c r="G687" s="145"/>
      <c r="H687" s="145"/>
      <c r="I687" s="145"/>
      <c r="J687" s="145"/>
      <c r="K687" s="145"/>
      <c r="L687" s="145"/>
      <c r="M687" s="145"/>
      <c r="N687" s="145"/>
      <c r="O687" s="210">
        <f t="shared" si="10"/>
        <v>0</v>
      </c>
      <c r="P687" s="214"/>
      <c r="Q687" s="146"/>
      <c r="R687" s="45"/>
      <c r="S687" s="56"/>
      <c r="T687" s="64"/>
    </row>
    <row r="688" spans="1:20" x14ac:dyDescent="0.25">
      <c r="B688" s="329" t="s">
        <v>150</v>
      </c>
      <c r="C688" s="323"/>
      <c r="D688" s="145"/>
      <c r="E688" s="145"/>
      <c r="F688" s="145"/>
      <c r="G688" s="145"/>
      <c r="H688" s="145"/>
      <c r="I688" s="145"/>
      <c r="J688" s="145"/>
      <c r="K688" s="145"/>
      <c r="L688" s="145"/>
      <c r="M688" s="145"/>
      <c r="N688" s="145"/>
      <c r="O688" s="210">
        <f t="shared" si="10"/>
        <v>0</v>
      </c>
      <c r="P688" s="214"/>
      <c r="Q688" s="146"/>
      <c r="R688" s="45"/>
      <c r="S688" s="56"/>
      <c r="T688" s="64"/>
    </row>
    <row r="689" spans="2:20" x14ac:dyDescent="0.25">
      <c r="B689" s="329" t="s">
        <v>150</v>
      </c>
      <c r="C689" s="323"/>
      <c r="D689" s="145"/>
      <c r="E689" s="145"/>
      <c r="F689" s="145"/>
      <c r="G689" s="145"/>
      <c r="H689" s="145"/>
      <c r="I689" s="145"/>
      <c r="J689" s="145"/>
      <c r="K689" s="145"/>
      <c r="L689" s="145"/>
      <c r="M689" s="145"/>
      <c r="N689" s="145"/>
      <c r="O689" s="210">
        <f t="shared" si="10"/>
        <v>0</v>
      </c>
      <c r="P689" s="214"/>
      <c r="Q689" s="146"/>
      <c r="R689" s="45"/>
      <c r="S689" s="56"/>
      <c r="T689" s="64"/>
    </row>
    <row r="690" spans="2:20" x14ac:dyDescent="0.25">
      <c r="B690" s="329" t="s">
        <v>150</v>
      </c>
      <c r="C690" s="323"/>
      <c r="D690" s="145"/>
      <c r="E690" s="145"/>
      <c r="F690" s="145"/>
      <c r="G690" s="145"/>
      <c r="H690" s="145"/>
      <c r="I690" s="145"/>
      <c r="J690" s="145"/>
      <c r="K690" s="145"/>
      <c r="L690" s="145"/>
      <c r="M690" s="145"/>
      <c r="N690" s="145"/>
      <c r="O690" s="210">
        <f t="shared" si="10"/>
        <v>0</v>
      </c>
      <c r="P690" s="214"/>
      <c r="Q690" s="146"/>
      <c r="R690" s="45"/>
      <c r="S690" s="56"/>
      <c r="T690" s="64"/>
    </row>
    <row r="691" spans="2:20" x14ac:dyDescent="0.25">
      <c r="B691" s="329" t="s">
        <v>150</v>
      </c>
      <c r="C691" s="323"/>
      <c r="D691" s="145"/>
      <c r="E691" s="145"/>
      <c r="F691" s="145"/>
      <c r="G691" s="145"/>
      <c r="H691" s="145"/>
      <c r="I691" s="145"/>
      <c r="J691" s="145"/>
      <c r="K691" s="145"/>
      <c r="L691" s="145"/>
      <c r="M691" s="145"/>
      <c r="N691" s="145"/>
      <c r="O691" s="210">
        <f t="shared" si="10"/>
        <v>0</v>
      </c>
      <c r="P691" s="214"/>
      <c r="Q691" s="146"/>
      <c r="R691" s="45"/>
      <c r="S691" s="56"/>
      <c r="T691" s="64"/>
    </row>
    <row r="692" spans="2:20" x14ac:dyDescent="0.25">
      <c r="B692" s="329" t="s">
        <v>150</v>
      </c>
      <c r="C692" s="323"/>
      <c r="D692" s="145"/>
      <c r="E692" s="145"/>
      <c r="F692" s="145"/>
      <c r="G692" s="145"/>
      <c r="H692" s="145"/>
      <c r="I692" s="145"/>
      <c r="J692" s="145"/>
      <c r="K692" s="145"/>
      <c r="L692" s="145"/>
      <c r="M692" s="145"/>
      <c r="N692" s="145"/>
      <c r="O692" s="210">
        <f t="shared" si="10"/>
        <v>0</v>
      </c>
      <c r="P692" s="214"/>
      <c r="Q692" s="146"/>
      <c r="R692" s="45"/>
      <c r="S692" s="56"/>
      <c r="T692" s="64"/>
    </row>
    <row r="693" spans="2:20" x14ac:dyDescent="0.25">
      <c r="B693" s="329" t="s">
        <v>150</v>
      </c>
      <c r="C693" s="323"/>
      <c r="D693" s="145"/>
      <c r="E693" s="145"/>
      <c r="F693" s="145"/>
      <c r="G693" s="145"/>
      <c r="H693" s="145"/>
      <c r="I693" s="145"/>
      <c r="J693" s="145"/>
      <c r="K693" s="145"/>
      <c r="L693" s="145"/>
      <c r="M693" s="145"/>
      <c r="N693" s="145"/>
      <c r="O693" s="210">
        <f t="shared" si="10"/>
        <v>0</v>
      </c>
      <c r="P693" s="214"/>
      <c r="Q693" s="146"/>
      <c r="R693" s="45"/>
      <c r="S693" s="56"/>
      <c r="T693" s="64"/>
    </row>
    <row r="694" spans="2:20" x14ac:dyDescent="0.25">
      <c r="B694" s="329" t="s">
        <v>150</v>
      </c>
      <c r="C694" s="323"/>
      <c r="D694" s="145"/>
      <c r="E694" s="145"/>
      <c r="F694" s="145"/>
      <c r="G694" s="145"/>
      <c r="H694" s="145"/>
      <c r="I694" s="145"/>
      <c r="J694" s="145"/>
      <c r="K694" s="145"/>
      <c r="L694" s="145"/>
      <c r="M694" s="145"/>
      <c r="N694" s="145"/>
      <c r="O694" s="210">
        <f t="shared" si="10"/>
        <v>0</v>
      </c>
      <c r="P694" s="214"/>
      <c r="Q694" s="146"/>
      <c r="R694" s="45"/>
      <c r="S694" s="56"/>
      <c r="T694" s="64"/>
    </row>
    <row r="695" spans="2:20" x14ac:dyDescent="0.25">
      <c r="B695" s="329" t="s">
        <v>150</v>
      </c>
      <c r="C695" s="323"/>
      <c r="D695" s="145"/>
      <c r="E695" s="145"/>
      <c r="F695" s="145"/>
      <c r="G695" s="145"/>
      <c r="H695" s="145"/>
      <c r="I695" s="145"/>
      <c r="J695" s="145"/>
      <c r="K695" s="145"/>
      <c r="L695" s="145"/>
      <c r="M695" s="145"/>
      <c r="N695" s="145"/>
      <c r="O695" s="210">
        <f t="shared" si="10"/>
        <v>0</v>
      </c>
      <c r="P695" s="214"/>
      <c r="Q695" s="146"/>
      <c r="R695" s="45"/>
      <c r="S695" s="56"/>
      <c r="T695" s="64"/>
    </row>
    <row r="696" spans="2:20" x14ac:dyDescent="0.25">
      <c r="B696" s="329" t="s">
        <v>150</v>
      </c>
      <c r="C696" s="327" t="s">
        <v>37</v>
      </c>
      <c r="D696" s="145"/>
      <c r="E696" s="145"/>
      <c r="F696" s="145"/>
      <c r="G696" s="145"/>
      <c r="H696" s="145"/>
      <c r="I696" s="145"/>
      <c r="J696" s="145"/>
      <c r="K696" s="145"/>
      <c r="L696" s="145"/>
      <c r="M696" s="145"/>
      <c r="N696" s="145"/>
      <c r="O696" s="210">
        <f t="shared" si="10"/>
        <v>0</v>
      </c>
      <c r="P696" s="214"/>
      <c r="Q696" s="146"/>
      <c r="R696" s="45"/>
      <c r="S696" s="56"/>
      <c r="T696" s="64"/>
    </row>
    <row r="697" spans="2:20" x14ac:dyDescent="0.25">
      <c r="B697" s="329" t="s">
        <v>150</v>
      </c>
      <c r="C697" s="328"/>
      <c r="D697" s="145"/>
      <c r="E697" s="145"/>
      <c r="F697" s="145"/>
      <c r="G697" s="145"/>
      <c r="H697" s="145"/>
      <c r="I697" s="145"/>
      <c r="J697" s="145"/>
      <c r="K697" s="145"/>
      <c r="L697" s="145"/>
      <c r="M697" s="145"/>
      <c r="N697" s="145"/>
      <c r="O697" s="210">
        <f t="shared" si="10"/>
        <v>0</v>
      </c>
      <c r="P697" s="214"/>
      <c r="Q697" s="146"/>
      <c r="R697" s="45"/>
      <c r="S697" s="56"/>
      <c r="T697" s="64"/>
    </row>
    <row r="698" spans="2:20" x14ac:dyDescent="0.25">
      <c r="B698" s="437" t="s">
        <v>151</v>
      </c>
      <c r="C698" s="438"/>
      <c r="D698" s="438"/>
      <c r="E698" s="438"/>
      <c r="F698" s="438"/>
      <c r="G698" s="438"/>
      <c r="H698" s="438"/>
      <c r="I698" s="438"/>
      <c r="J698" s="438"/>
      <c r="K698" s="438"/>
      <c r="L698" s="438"/>
      <c r="M698" s="438"/>
      <c r="N698" s="438"/>
      <c r="O698" s="438"/>
      <c r="P698" s="150">
        <f>SUM(O700:O708)</f>
        <v>0</v>
      </c>
      <c r="Q698" s="143">
        <f>SUM(Q700:Q708)</f>
        <v>0</v>
      </c>
      <c r="R698" s="45"/>
      <c r="S698" s="56"/>
      <c r="T698" s="64"/>
    </row>
    <row r="699" spans="2:20" x14ac:dyDescent="0.25">
      <c r="B699" s="326" t="s">
        <v>0</v>
      </c>
      <c r="C699" s="208" t="s">
        <v>1</v>
      </c>
      <c r="D699" s="208" t="s">
        <v>2</v>
      </c>
      <c r="E699" s="208" t="s">
        <v>28</v>
      </c>
      <c r="F699" s="208" t="s">
        <v>3</v>
      </c>
      <c r="G699" s="208" t="s">
        <v>4</v>
      </c>
      <c r="H699" s="208" t="s">
        <v>5</v>
      </c>
      <c r="I699" s="208" t="s">
        <v>6</v>
      </c>
      <c r="J699" s="208" t="s">
        <v>7</v>
      </c>
      <c r="K699" s="208" t="s">
        <v>8</v>
      </c>
      <c r="L699" s="208" t="s">
        <v>9</v>
      </c>
      <c r="M699" s="208" t="s">
        <v>10</v>
      </c>
      <c r="N699" s="208" t="s">
        <v>11</v>
      </c>
      <c r="O699" s="208" t="s">
        <v>12</v>
      </c>
      <c r="P699" s="209" t="s">
        <v>22</v>
      </c>
      <c r="Q699" s="144" t="s">
        <v>37</v>
      </c>
      <c r="R699" s="45"/>
      <c r="S699" s="56"/>
      <c r="T699" s="64"/>
    </row>
    <row r="700" spans="2:20" x14ac:dyDescent="0.25">
      <c r="B700" s="329" t="s">
        <v>151</v>
      </c>
      <c r="C700" s="323"/>
      <c r="D700" s="145"/>
      <c r="E700" s="145"/>
      <c r="F700" s="145"/>
      <c r="G700" s="145"/>
      <c r="H700" s="145"/>
      <c r="I700" s="145"/>
      <c r="J700" s="145"/>
      <c r="K700" s="145"/>
      <c r="L700" s="145"/>
      <c r="M700" s="145"/>
      <c r="N700" s="145"/>
      <c r="O700" s="210">
        <f t="shared" si="10"/>
        <v>0</v>
      </c>
      <c r="P700" s="214"/>
      <c r="Q700" s="146"/>
      <c r="R700" s="45"/>
      <c r="S700" s="56"/>
      <c r="T700" s="64"/>
    </row>
    <row r="701" spans="2:20" x14ac:dyDescent="0.25">
      <c r="B701" s="329" t="s">
        <v>151</v>
      </c>
      <c r="C701" s="323"/>
      <c r="D701" s="145"/>
      <c r="E701" s="145"/>
      <c r="F701" s="145"/>
      <c r="G701" s="145"/>
      <c r="H701" s="145"/>
      <c r="I701" s="145"/>
      <c r="J701" s="145"/>
      <c r="K701" s="145"/>
      <c r="L701" s="145"/>
      <c r="M701" s="145"/>
      <c r="N701" s="145"/>
      <c r="O701" s="210">
        <f t="shared" si="10"/>
        <v>0</v>
      </c>
      <c r="P701" s="214"/>
      <c r="Q701" s="146"/>
      <c r="R701" s="45"/>
      <c r="S701" s="56"/>
      <c r="T701" s="64"/>
    </row>
    <row r="702" spans="2:20" x14ac:dyDescent="0.25">
      <c r="B702" s="329" t="s">
        <v>151</v>
      </c>
      <c r="C702" s="323"/>
      <c r="D702" s="145"/>
      <c r="E702" s="145"/>
      <c r="F702" s="145"/>
      <c r="G702" s="145"/>
      <c r="H702" s="145"/>
      <c r="I702" s="145"/>
      <c r="J702" s="145"/>
      <c r="K702" s="145"/>
      <c r="L702" s="145"/>
      <c r="M702" s="145"/>
      <c r="N702" s="145"/>
      <c r="O702" s="210">
        <f t="shared" si="10"/>
        <v>0</v>
      </c>
      <c r="P702" s="214"/>
      <c r="Q702" s="146"/>
      <c r="R702" s="45"/>
      <c r="S702" s="56"/>
      <c r="T702" s="64"/>
    </row>
    <row r="703" spans="2:20" x14ac:dyDescent="0.25">
      <c r="B703" s="329" t="s">
        <v>151</v>
      </c>
      <c r="C703" s="323"/>
      <c r="D703" s="145"/>
      <c r="E703" s="145"/>
      <c r="F703" s="145"/>
      <c r="G703" s="145"/>
      <c r="H703" s="145"/>
      <c r="I703" s="145"/>
      <c r="J703" s="145"/>
      <c r="K703" s="145"/>
      <c r="L703" s="145"/>
      <c r="M703" s="145"/>
      <c r="N703" s="145"/>
      <c r="O703" s="210">
        <f t="shared" si="10"/>
        <v>0</v>
      </c>
      <c r="P703" s="214"/>
      <c r="Q703" s="146"/>
      <c r="R703" s="45"/>
      <c r="S703" s="56"/>
      <c r="T703" s="64"/>
    </row>
    <row r="704" spans="2:20" x14ac:dyDescent="0.25">
      <c r="B704" s="329" t="s">
        <v>151</v>
      </c>
      <c r="C704" s="323"/>
      <c r="D704" s="145"/>
      <c r="E704" s="145"/>
      <c r="F704" s="145"/>
      <c r="G704" s="145"/>
      <c r="H704" s="145"/>
      <c r="I704" s="145"/>
      <c r="J704" s="145"/>
      <c r="K704" s="145"/>
      <c r="L704" s="145"/>
      <c r="M704" s="145"/>
      <c r="N704" s="145"/>
      <c r="O704" s="210">
        <f t="shared" si="10"/>
        <v>0</v>
      </c>
      <c r="P704" s="214"/>
      <c r="Q704" s="146"/>
      <c r="R704" s="45"/>
      <c r="S704" s="56"/>
      <c r="T704" s="64"/>
    </row>
    <row r="705" spans="2:20" x14ac:dyDescent="0.25">
      <c r="B705" s="329" t="s">
        <v>151</v>
      </c>
      <c r="C705" s="323"/>
      <c r="D705" s="145"/>
      <c r="E705" s="145"/>
      <c r="F705" s="145"/>
      <c r="G705" s="145"/>
      <c r="H705" s="145"/>
      <c r="I705" s="145"/>
      <c r="J705" s="145"/>
      <c r="K705" s="145"/>
      <c r="L705" s="145"/>
      <c r="M705" s="145"/>
      <c r="N705" s="145"/>
      <c r="O705" s="210">
        <f t="shared" si="10"/>
        <v>0</v>
      </c>
      <c r="P705" s="214"/>
      <c r="Q705" s="146"/>
      <c r="R705" s="45"/>
      <c r="S705" s="56"/>
      <c r="T705" s="64"/>
    </row>
    <row r="706" spans="2:20" x14ac:dyDescent="0.25">
      <c r="B706" s="329" t="s">
        <v>151</v>
      </c>
      <c r="C706" s="323"/>
      <c r="D706" s="145"/>
      <c r="E706" s="145"/>
      <c r="F706" s="145"/>
      <c r="G706" s="145"/>
      <c r="H706" s="145"/>
      <c r="I706" s="145"/>
      <c r="J706" s="145"/>
      <c r="K706" s="145"/>
      <c r="L706" s="145"/>
      <c r="M706" s="145"/>
      <c r="N706" s="145"/>
      <c r="O706" s="210">
        <f t="shared" si="10"/>
        <v>0</v>
      </c>
      <c r="P706" s="214"/>
      <c r="Q706" s="146"/>
      <c r="R706" s="45"/>
      <c r="S706" s="56"/>
      <c r="T706" s="64"/>
    </row>
    <row r="707" spans="2:20" x14ac:dyDescent="0.25">
      <c r="B707" s="329" t="s">
        <v>151</v>
      </c>
      <c r="C707" s="327" t="s">
        <v>37</v>
      </c>
      <c r="D707" s="145"/>
      <c r="E707" s="145"/>
      <c r="F707" s="145"/>
      <c r="G707" s="145"/>
      <c r="H707" s="145"/>
      <c r="I707" s="145"/>
      <c r="J707" s="145"/>
      <c r="K707" s="145"/>
      <c r="L707" s="145"/>
      <c r="M707" s="145"/>
      <c r="N707" s="145"/>
      <c r="O707" s="210">
        <f t="shared" si="10"/>
        <v>0</v>
      </c>
      <c r="P707" s="214"/>
      <c r="Q707" s="146"/>
      <c r="R707" s="45"/>
      <c r="S707" s="56"/>
      <c r="T707" s="64"/>
    </row>
    <row r="708" spans="2:20" x14ac:dyDescent="0.25">
      <c r="B708" s="329" t="s">
        <v>151</v>
      </c>
      <c r="C708" s="328"/>
      <c r="D708" s="145"/>
      <c r="E708" s="145"/>
      <c r="F708" s="145"/>
      <c r="G708" s="145"/>
      <c r="H708" s="145"/>
      <c r="I708" s="145"/>
      <c r="J708" s="145"/>
      <c r="K708" s="145"/>
      <c r="L708" s="145"/>
      <c r="M708" s="145"/>
      <c r="N708" s="145"/>
      <c r="O708" s="210">
        <f t="shared" si="10"/>
        <v>0</v>
      </c>
      <c r="P708" s="214"/>
      <c r="Q708" s="146"/>
      <c r="R708" s="45"/>
      <c r="S708" s="56"/>
      <c r="T708" s="64"/>
    </row>
    <row r="709" spans="2:20" x14ac:dyDescent="0.25">
      <c r="B709" s="437" t="s">
        <v>152</v>
      </c>
      <c r="C709" s="438"/>
      <c r="D709" s="438"/>
      <c r="E709" s="438"/>
      <c r="F709" s="438"/>
      <c r="G709" s="438"/>
      <c r="H709" s="438"/>
      <c r="I709" s="438"/>
      <c r="J709" s="438"/>
      <c r="K709" s="438"/>
      <c r="L709" s="438"/>
      <c r="M709" s="438"/>
      <c r="N709" s="438"/>
      <c r="O709" s="438"/>
      <c r="P709" s="150">
        <f>SUM(O711:O719)</f>
        <v>0</v>
      </c>
      <c r="Q709" s="143">
        <f>SUM(Q711:Q719)</f>
        <v>0</v>
      </c>
      <c r="R709" s="45"/>
      <c r="S709" s="56"/>
      <c r="T709" s="64"/>
    </row>
    <row r="710" spans="2:20" x14ac:dyDescent="0.25">
      <c r="B710" s="326" t="s">
        <v>0</v>
      </c>
      <c r="C710" s="208" t="s">
        <v>1</v>
      </c>
      <c r="D710" s="208" t="s">
        <v>2</v>
      </c>
      <c r="E710" s="208" t="s">
        <v>28</v>
      </c>
      <c r="F710" s="208" t="s">
        <v>3</v>
      </c>
      <c r="G710" s="208" t="s">
        <v>4</v>
      </c>
      <c r="H710" s="208" t="s">
        <v>5</v>
      </c>
      <c r="I710" s="208" t="s">
        <v>6</v>
      </c>
      <c r="J710" s="208" t="s">
        <v>7</v>
      </c>
      <c r="K710" s="208" t="s">
        <v>8</v>
      </c>
      <c r="L710" s="208" t="s">
        <v>9</v>
      </c>
      <c r="M710" s="208" t="s">
        <v>10</v>
      </c>
      <c r="N710" s="208" t="s">
        <v>11</v>
      </c>
      <c r="O710" s="208" t="s">
        <v>12</v>
      </c>
      <c r="P710" s="209" t="s">
        <v>22</v>
      </c>
      <c r="Q710" s="144" t="s">
        <v>37</v>
      </c>
      <c r="R710" s="45"/>
      <c r="S710" s="56"/>
      <c r="T710" s="64"/>
    </row>
    <row r="711" spans="2:20" x14ac:dyDescent="0.25">
      <c r="B711" s="329" t="s">
        <v>152</v>
      </c>
      <c r="C711" s="323"/>
      <c r="D711" s="145"/>
      <c r="E711" s="145"/>
      <c r="F711" s="145"/>
      <c r="G711" s="145"/>
      <c r="H711" s="145"/>
      <c r="I711" s="145"/>
      <c r="J711" s="145"/>
      <c r="K711" s="145"/>
      <c r="L711" s="145"/>
      <c r="M711" s="145"/>
      <c r="N711" s="145"/>
      <c r="O711" s="210">
        <f t="shared" si="10"/>
        <v>0</v>
      </c>
      <c r="P711" s="214"/>
      <c r="Q711" s="146"/>
      <c r="R711" s="45"/>
      <c r="S711" s="56"/>
      <c r="T711" s="64"/>
    </row>
    <row r="712" spans="2:20" x14ac:dyDescent="0.25">
      <c r="B712" s="329" t="s">
        <v>152</v>
      </c>
      <c r="C712" s="323"/>
      <c r="D712" s="145"/>
      <c r="E712" s="145"/>
      <c r="F712" s="145"/>
      <c r="G712" s="145"/>
      <c r="H712" s="145"/>
      <c r="I712" s="145"/>
      <c r="J712" s="145"/>
      <c r="K712" s="145"/>
      <c r="L712" s="145"/>
      <c r="M712" s="145"/>
      <c r="N712" s="145"/>
      <c r="O712" s="210">
        <f t="shared" si="10"/>
        <v>0</v>
      </c>
      <c r="P712" s="214"/>
      <c r="Q712" s="146"/>
      <c r="R712" s="45"/>
      <c r="S712" s="56"/>
      <c r="T712" s="64"/>
    </row>
    <row r="713" spans="2:20" x14ac:dyDescent="0.25">
      <c r="B713" s="329" t="s">
        <v>152</v>
      </c>
      <c r="C713" s="323"/>
      <c r="D713" s="145"/>
      <c r="E713" s="145"/>
      <c r="F713" s="145"/>
      <c r="G713" s="145"/>
      <c r="H713" s="145"/>
      <c r="I713" s="145"/>
      <c r="J713" s="145"/>
      <c r="K713" s="145"/>
      <c r="L713" s="145"/>
      <c r="M713" s="145"/>
      <c r="N713" s="145"/>
      <c r="O713" s="210">
        <f t="shared" si="10"/>
        <v>0</v>
      </c>
      <c r="P713" s="214"/>
      <c r="Q713" s="146"/>
      <c r="R713" s="45"/>
      <c r="S713" s="56"/>
      <c r="T713" s="64"/>
    </row>
    <row r="714" spans="2:20" x14ac:dyDescent="0.25">
      <c r="B714" s="329" t="s">
        <v>152</v>
      </c>
      <c r="C714" s="323"/>
      <c r="D714" s="145"/>
      <c r="E714" s="145"/>
      <c r="F714" s="145"/>
      <c r="G714" s="145"/>
      <c r="H714" s="145"/>
      <c r="I714" s="145"/>
      <c r="J714" s="145"/>
      <c r="K714" s="145"/>
      <c r="L714" s="145"/>
      <c r="M714" s="145"/>
      <c r="N714" s="145"/>
      <c r="O714" s="210">
        <f t="shared" si="10"/>
        <v>0</v>
      </c>
      <c r="P714" s="214"/>
      <c r="Q714" s="146"/>
      <c r="R714" s="45"/>
      <c r="S714" s="56"/>
      <c r="T714" s="64"/>
    </row>
    <row r="715" spans="2:20" x14ac:dyDescent="0.25">
      <c r="B715" s="329" t="s">
        <v>152</v>
      </c>
      <c r="C715" s="331"/>
      <c r="D715" s="145"/>
      <c r="E715" s="145"/>
      <c r="F715" s="145"/>
      <c r="G715" s="145"/>
      <c r="H715" s="145"/>
      <c r="I715" s="145"/>
      <c r="J715" s="145"/>
      <c r="K715" s="145"/>
      <c r="L715" s="145"/>
      <c r="M715" s="145"/>
      <c r="N715" s="145"/>
      <c r="O715" s="210">
        <f t="shared" si="10"/>
        <v>0</v>
      </c>
      <c r="P715" s="214"/>
      <c r="Q715" s="146"/>
      <c r="R715" s="45"/>
      <c r="S715" s="56"/>
      <c r="T715" s="64"/>
    </row>
    <row r="716" spans="2:20" x14ac:dyDescent="0.25">
      <c r="B716" s="329" t="s">
        <v>152</v>
      </c>
      <c r="C716" s="331"/>
      <c r="D716" s="145"/>
      <c r="E716" s="145"/>
      <c r="F716" s="145"/>
      <c r="G716" s="145"/>
      <c r="H716" s="145"/>
      <c r="I716" s="145"/>
      <c r="J716" s="145"/>
      <c r="K716" s="145"/>
      <c r="L716" s="145"/>
      <c r="M716" s="145"/>
      <c r="N716" s="145"/>
      <c r="O716" s="210">
        <f t="shared" si="10"/>
        <v>0</v>
      </c>
      <c r="P716" s="214"/>
      <c r="Q716" s="146"/>
      <c r="R716" s="45"/>
      <c r="S716" s="56"/>
      <c r="T716" s="64"/>
    </row>
    <row r="717" spans="2:20" x14ac:dyDescent="0.25">
      <c r="B717" s="329" t="s">
        <v>152</v>
      </c>
      <c r="C717" s="323"/>
      <c r="D717" s="145"/>
      <c r="E717" s="145"/>
      <c r="F717" s="145"/>
      <c r="G717" s="145"/>
      <c r="H717" s="145"/>
      <c r="I717" s="145"/>
      <c r="J717" s="145"/>
      <c r="K717" s="145"/>
      <c r="L717" s="145"/>
      <c r="M717" s="145"/>
      <c r="N717" s="145"/>
      <c r="O717" s="210">
        <f t="shared" si="10"/>
        <v>0</v>
      </c>
      <c r="P717" s="214"/>
      <c r="Q717" s="146"/>
      <c r="R717" s="45"/>
      <c r="S717" s="56"/>
      <c r="T717" s="64"/>
    </row>
    <row r="718" spans="2:20" x14ac:dyDescent="0.25">
      <c r="B718" s="329" t="s">
        <v>152</v>
      </c>
      <c r="C718" s="327" t="s">
        <v>37</v>
      </c>
      <c r="D718" s="145"/>
      <c r="E718" s="145"/>
      <c r="F718" s="145"/>
      <c r="G718" s="145"/>
      <c r="H718" s="145"/>
      <c r="I718" s="145"/>
      <c r="J718" s="145"/>
      <c r="K718" s="145"/>
      <c r="L718" s="145"/>
      <c r="M718" s="145"/>
      <c r="N718" s="145"/>
      <c r="O718" s="210">
        <f t="shared" si="10"/>
        <v>0</v>
      </c>
      <c r="P718" s="214"/>
      <c r="Q718" s="146"/>
      <c r="R718" s="45"/>
      <c r="S718" s="56"/>
      <c r="T718" s="64"/>
    </row>
    <row r="719" spans="2:20" x14ac:dyDescent="0.25">
      <c r="B719" s="329" t="s">
        <v>152</v>
      </c>
      <c r="C719" s="328"/>
      <c r="D719" s="145"/>
      <c r="E719" s="145"/>
      <c r="F719" s="145"/>
      <c r="G719" s="145"/>
      <c r="H719" s="145"/>
      <c r="I719" s="145"/>
      <c r="J719" s="145"/>
      <c r="K719" s="145"/>
      <c r="L719" s="145"/>
      <c r="M719" s="145"/>
      <c r="N719" s="145"/>
      <c r="O719" s="210">
        <f t="shared" si="10"/>
        <v>0</v>
      </c>
      <c r="P719" s="214"/>
      <c r="Q719" s="146"/>
      <c r="R719" s="45"/>
      <c r="S719" s="56"/>
      <c r="T719" s="64"/>
    </row>
    <row r="720" spans="2:20" x14ac:dyDescent="0.25">
      <c r="B720" s="437" t="s">
        <v>153</v>
      </c>
      <c r="C720" s="438"/>
      <c r="D720" s="438"/>
      <c r="E720" s="438"/>
      <c r="F720" s="438"/>
      <c r="G720" s="438"/>
      <c r="H720" s="438"/>
      <c r="I720" s="438"/>
      <c r="J720" s="438"/>
      <c r="K720" s="438"/>
      <c r="L720" s="438"/>
      <c r="M720" s="438"/>
      <c r="N720" s="438"/>
      <c r="O720" s="438"/>
      <c r="P720" s="150">
        <f>SUM(O722:O730)</f>
        <v>0</v>
      </c>
      <c r="Q720" s="143">
        <f>SUM(Q722:Q730)</f>
        <v>0</v>
      </c>
      <c r="R720" s="45"/>
      <c r="S720" s="56"/>
      <c r="T720" s="64"/>
    </row>
    <row r="721" spans="2:20" x14ac:dyDescent="0.25">
      <c r="B721" s="326" t="s">
        <v>0</v>
      </c>
      <c r="C721" s="208" t="s">
        <v>1</v>
      </c>
      <c r="D721" s="208" t="s">
        <v>2</v>
      </c>
      <c r="E721" s="208" t="s">
        <v>28</v>
      </c>
      <c r="F721" s="208" t="s">
        <v>3</v>
      </c>
      <c r="G721" s="208" t="s">
        <v>4</v>
      </c>
      <c r="H721" s="208" t="s">
        <v>5</v>
      </c>
      <c r="I721" s="208" t="s">
        <v>6</v>
      </c>
      <c r="J721" s="208" t="s">
        <v>7</v>
      </c>
      <c r="K721" s="208" t="s">
        <v>8</v>
      </c>
      <c r="L721" s="208" t="s">
        <v>9</v>
      </c>
      <c r="M721" s="208" t="s">
        <v>10</v>
      </c>
      <c r="N721" s="208" t="s">
        <v>11</v>
      </c>
      <c r="O721" s="208" t="s">
        <v>12</v>
      </c>
      <c r="P721" s="209" t="s">
        <v>22</v>
      </c>
      <c r="Q721" s="144" t="s">
        <v>37</v>
      </c>
      <c r="R721" s="45"/>
      <c r="S721" s="56"/>
      <c r="T721" s="64"/>
    </row>
    <row r="722" spans="2:20" x14ac:dyDescent="0.25">
      <c r="B722" s="329" t="s">
        <v>153</v>
      </c>
      <c r="C722" s="323"/>
      <c r="D722" s="145"/>
      <c r="E722" s="145"/>
      <c r="F722" s="145"/>
      <c r="G722" s="145"/>
      <c r="H722" s="145"/>
      <c r="I722" s="145"/>
      <c r="J722" s="145"/>
      <c r="K722" s="145"/>
      <c r="L722" s="145"/>
      <c r="M722" s="145"/>
      <c r="N722" s="145"/>
      <c r="O722" s="210">
        <f t="shared" ref="O722:O731" si="11">SUM(F722:N722)</f>
        <v>0</v>
      </c>
      <c r="P722" s="214"/>
      <c r="Q722" s="146"/>
      <c r="R722" s="45"/>
      <c r="S722" s="56"/>
      <c r="T722" s="64"/>
    </row>
    <row r="723" spans="2:20" x14ac:dyDescent="0.25">
      <c r="B723" s="329" t="s">
        <v>153</v>
      </c>
      <c r="C723" s="323"/>
      <c r="D723" s="145"/>
      <c r="E723" s="145"/>
      <c r="F723" s="145"/>
      <c r="G723" s="145"/>
      <c r="H723" s="145"/>
      <c r="I723" s="145"/>
      <c r="J723" s="145"/>
      <c r="K723" s="145"/>
      <c r="L723" s="145"/>
      <c r="M723" s="145"/>
      <c r="N723" s="145"/>
      <c r="O723" s="210">
        <f t="shared" si="11"/>
        <v>0</v>
      </c>
      <c r="P723" s="214"/>
      <c r="Q723" s="146"/>
      <c r="R723" s="45"/>
      <c r="S723" s="56"/>
      <c r="T723" s="64"/>
    </row>
    <row r="724" spans="2:20" x14ac:dyDescent="0.25">
      <c r="B724" s="329" t="s">
        <v>153</v>
      </c>
      <c r="C724" s="323"/>
      <c r="D724" s="145"/>
      <c r="E724" s="145"/>
      <c r="F724" s="145"/>
      <c r="G724" s="145"/>
      <c r="H724" s="145"/>
      <c r="I724" s="145"/>
      <c r="J724" s="145"/>
      <c r="K724" s="145"/>
      <c r="L724" s="145"/>
      <c r="M724" s="145"/>
      <c r="N724" s="145"/>
      <c r="O724" s="210">
        <f t="shared" si="11"/>
        <v>0</v>
      </c>
      <c r="P724" s="214"/>
      <c r="Q724" s="146"/>
      <c r="R724" s="45"/>
      <c r="S724" s="56"/>
      <c r="T724" s="64"/>
    </row>
    <row r="725" spans="2:20" x14ac:dyDescent="0.25">
      <c r="B725" s="329" t="s">
        <v>153</v>
      </c>
      <c r="C725" s="323"/>
      <c r="D725" s="145"/>
      <c r="E725" s="145"/>
      <c r="F725" s="145"/>
      <c r="G725" s="145"/>
      <c r="H725" s="145"/>
      <c r="I725" s="145"/>
      <c r="J725" s="145"/>
      <c r="K725" s="145"/>
      <c r="L725" s="145"/>
      <c r="M725" s="145"/>
      <c r="N725" s="145"/>
      <c r="O725" s="210">
        <f t="shared" si="11"/>
        <v>0</v>
      </c>
      <c r="P725" s="214"/>
      <c r="Q725" s="146"/>
      <c r="R725" s="45"/>
      <c r="S725" s="56"/>
      <c r="T725" s="64"/>
    </row>
    <row r="726" spans="2:20" x14ac:dyDescent="0.25">
      <c r="B726" s="329" t="s">
        <v>153</v>
      </c>
      <c r="C726" s="323"/>
      <c r="D726" s="145"/>
      <c r="E726" s="145"/>
      <c r="F726" s="145"/>
      <c r="G726" s="145"/>
      <c r="H726" s="145"/>
      <c r="I726" s="145"/>
      <c r="J726" s="145"/>
      <c r="K726" s="145"/>
      <c r="L726" s="145"/>
      <c r="M726" s="145"/>
      <c r="N726" s="145"/>
      <c r="O726" s="210">
        <f t="shared" si="11"/>
        <v>0</v>
      </c>
      <c r="P726" s="214"/>
      <c r="Q726" s="146"/>
      <c r="R726" s="45"/>
      <c r="S726" s="56"/>
      <c r="T726" s="64"/>
    </row>
    <row r="727" spans="2:20" x14ac:dyDescent="0.25">
      <c r="B727" s="329" t="s">
        <v>153</v>
      </c>
      <c r="C727" s="323"/>
      <c r="D727" s="145"/>
      <c r="E727" s="145"/>
      <c r="F727" s="145"/>
      <c r="G727" s="145"/>
      <c r="H727" s="145"/>
      <c r="I727" s="145"/>
      <c r="J727" s="145"/>
      <c r="K727" s="145"/>
      <c r="L727" s="145"/>
      <c r="M727" s="145"/>
      <c r="N727" s="145"/>
      <c r="O727" s="210">
        <f t="shared" si="11"/>
        <v>0</v>
      </c>
      <c r="P727" s="214"/>
      <c r="Q727" s="146"/>
      <c r="R727" s="45"/>
      <c r="S727" s="56"/>
      <c r="T727" s="64"/>
    </row>
    <row r="728" spans="2:20" x14ac:dyDescent="0.25">
      <c r="B728" s="329" t="s">
        <v>153</v>
      </c>
      <c r="C728" s="323"/>
      <c r="D728" s="145"/>
      <c r="E728" s="145"/>
      <c r="F728" s="145"/>
      <c r="G728" s="145"/>
      <c r="H728" s="145"/>
      <c r="I728" s="145"/>
      <c r="J728" s="145"/>
      <c r="K728" s="145"/>
      <c r="L728" s="145"/>
      <c r="M728" s="145"/>
      <c r="N728" s="145"/>
      <c r="O728" s="210">
        <f t="shared" si="11"/>
        <v>0</v>
      </c>
      <c r="P728" s="214"/>
      <c r="Q728" s="146"/>
      <c r="R728" s="45"/>
      <c r="S728" s="56"/>
      <c r="T728" s="64"/>
    </row>
    <row r="729" spans="2:20" x14ac:dyDescent="0.25">
      <c r="B729" s="329" t="s">
        <v>153</v>
      </c>
      <c r="C729" s="327" t="s">
        <v>37</v>
      </c>
      <c r="D729" s="145"/>
      <c r="E729" s="145"/>
      <c r="F729" s="145"/>
      <c r="G729" s="145"/>
      <c r="H729" s="145"/>
      <c r="I729" s="145"/>
      <c r="J729" s="145"/>
      <c r="K729" s="145"/>
      <c r="L729" s="145"/>
      <c r="M729" s="145"/>
      <c r="N729" s="145"/>
      <c r="O729" s="210">
        <f t="shared" si="11"/>
        <v>0</v>
      </c>
      <c r="P729" s="214"/>
      <c r="Q729" s="146"/>
      <c r="R729" s="45"/>
      <c r="S729" s="56"/>
      <c r="T729" s="64"/>
    </row>
    <row r="730" spans="2:20" x14ac:dyDescent="0.25">
      <c r="B730" s="329" t="s">
        <v>153</v>
      </c>
      <c r="C730" s="328"/>
      <c r="D730" s="145"/>
      <c r="E730" s="145"/>
      <c r="F730" s="145"/>
      <c r="G730" s="145"/>
      <c r="H730" s="145"/>
      <c r="I730" s="145"/>
      <c r="J730" s="145"/>
      <c r="K730" s="145"/>
      <c r="L730" s="145"/>
      <c r="M730" s="145"/>
      <c r="N730" s="145"/>
      <c r="O730" s="210">
        <f t="shared" si="11"/>
        <v>0</v>
      </c>
      <c r="P730" s="214"/>
      <c r="Q730" s="146"/>
      <c r="R730" s="45"/>
      <c r="S730" s="56"/>
      <c r="T730" s="64"/>
    </row>
    <row r="731" spans="2:20" x14ac:dyDescent="0.25">
      <c r="B731" s="329" t="s">
        <v>153</v>
      </c>
      <c r="C731" s="328"/>
      <c r="D731" s="145"/>
      <c r="E731" s="145"/>
      <c r="F731" s="145"/>
      <c r="G731" s="145"/>
      <c r="H731" s="145"/>
      <c r="I731" s="145"/>
      <c r="J731" s="145"/>
      <c r="K731" s="145"/>
      <c r="L731" s="145"/>
      <c r="M731" s="145"/>
      <c r="N731" s="145"/>
      <c r="O731" s="210">
        <f t="shared" si="11"/>
        <v>0</v>
      </c>
      <c r="P731" s="214"/>
      <c r="Q731" s="146"/>
      <c r="R731" s="45"/>
      <c r="S731" s="56"/>
      <c r="T731" s="64"/>
    </row>
    <row r="732" spans="2:20" x14ac:dyDescent="0.25">
      <c r="B732" s="437" t="s">
        <v>154</v>
      </c>
      <c r="C732" s="438"/>
      <c r="D732" s="438"/>
      <c r="E732" s="438"/>
      <c r="F732" s="438"/>
      <c r="G732" s="438"/>
      <c r="H732" s="438"/>
      <c r="I732" s="438"/>
      <c r="J732" s="438"/>
      <c r="K732" s="438"/>
      <c r="L732" s="438"/>
      <c r="M732" s="438"/>
      <c r="N732" s="438"/>
      <c r="O732" s="438"/>
      <c r="P732" s="150">
        <f>SUM(O734:O742)</f>
        <v>0</v>
      </c>
      <c r="Q732" s="143">
        <f>SUM(Q734:Q742)</f>
        <v>0</v>
      </c>
      <c r="R732" s="45"/>
      <c r="S732" s="56"/>
      <c r="T732" s="64"/>
    </row>
    <row r="733" spans="2:20" x14ac:dyDescent="0.25">
      <c r="B733" s="326" t="s">
        <v>0</v>
      </c>
      <c r="C733" s="208" t="s">
        <v>1</v>
      </c>
      <c r="D733" s="208" t="s">
        <v>2</v>
      </c>
      <c r="E733" s="208" t="s">
        <v>28</v>
      </c>
      <c r="F733" s="208" t="s">
        <v>3</v>
      </c>
      <c r="G733" s="208" t="s">
        <v>4</v>
      </c>
      <c r="H733" s="208" t="s">
        <v>5</v>
      </c>
      <c r="I733" s="208" t="s">
        <v>6</v>
      </c>
      <c r="J733" s="208" t="s">
        <v>7</v>
      </c>
      <c r="K733" s="208" t="s">
        <v>8</v>
      </c>
      <c r="L733" s="208" t="s">
        <v>9</v>
      </c>
      <c r="M733" s="208" t="s">
        <v>10</v>
      </c>
      <c r="N733" s="208" t="s">
        <v>11</v>
      </c>
      <c r="O733" s="208" t="s">
        <v>12</v>
      </c>
      <c r="P733" s="209" t="s">
        <v>22</v>
      </c>
      <c r="Q733" s="144" t="s">
        <v>37</v>
      </c>
      <c r="R733" s="45"/>
      <c r="S733" s="56"/>
      <c r="T733" s="64"/>
    </row>
    <row r="734" spans="2:20" x14ac:dyDescent="0.25">
      <c r="B734" s="329" t="s">
        <v>154</v>
      </c>
      <c r="C734" s="323"/>
      <c r="D734" s="145"/>
      <c r="E734" s="145"/>
      <c r="F734" s="145"/>
      <c r="G734" s="145"/>
      <c r="H734" s="145"/>
      <c r="I734" s="145"/>
      <c r="J734" s="145"/>
      <c r="K734" s="145"/>
      <c r="L734" s="145"/>
      <c r="M734" s="145"/>
      <c r="N734" s="145"/>
      <c r="O734" s="210">
        <f t="shared" ref="O734:O743" si="12">SUM(F734:N734)</f>
        <v>0</v>
      </c>
      <c r="P734" s="214"/>
      <c r="Q734" s="146"/>
      <c r="R734" s="45"/>
      <c r="S734" s="56"/>
      <c r="T734" s="64"/>
    </row>
    <row r="735" spans="2:20" x14ac:dyDescent="0.25">
      <c r="B735" s="329" t="s">
        <v>154</v>
      </c>
      <c r="C735" s="323"/>
      <c r="D735" s="145"/>
      <c r="E735" s="145"/>
      <c r="F735" s="145"/>
      <c r="G735" s="145"/>
      <c r="H735" s="145"/>
      <c r="I735" s="145"/>
      <c r="J735" s="145"/>
      <c r="K735" s="145"/>
      <c r="L735" s="145"/>
      <c r="M735" s="145"/>
      <c r="N735" s="145"/>
      <c r="O735" s="210">
        <f t="shared" si="12"/>
        <v>0</v>
      </c>
      <c r="P735" s="214"/>
      <c r="Q735" s="146"/>
      <c r="R735" s="45"/>
      <c r="S735" s="56"/>
      <c r="T735" s="64"/>
    </row>
    <row r="736" spans="2:20" x14ac:dyDescent="0.25">
      <c r="B736" s="329" t="s">
        <v>154</v>
      </c>
      <c r="C736" s="323"/>
      <c r="D736" s="145"/>
      <c r="E736" s="145"/>
      <c r="F736" s="145"/>
      <c r="G736" s="145"/>
      <c r="H736" s="145"/>
      <c r="I736" s="145"/>
      <c r="J736" s="145"/>
      <c r="K736" s="145"/>
      <c r="L736" s="145"/>
      <c r="M736" s="145"/>
      <c r="N736" s="145"/>
      <c r="O736" s="210">
        <f t="shared" si="12"/>
        <v>0</v>
      </c>
      <c r="P736" s="214"/>
      <c r="Q736" s="146"/>
      <c r="R736" s="45"/>
      <c r="S736" s="56"/>
      <c r="T736" s="64"/>
    </row>
    <row r="737" spans="2:20" x14ac:dyDescent="0.25">
      <c r="B737" s="329" t="s">
        <v>154</v>
      </c>
      <c r="C737" s="323"/>
      <c r="D737" s="145"/>
      <c r="E737" s="145"/>
      <c r="F737" s="145"/>
      <c r="G737" s="145"/>
      <c r="H737" s="145"/>
      <c r="I737" s="145"/>
      <c r="J737" s="145"/>
      <c r="K737" s="145"/>
      <c r="L737" s="145"/>
      <c r="M737" s="145"/>
      <c r="N737" s="145"/>
      <c r="O737" s="210">
        <f t="shared" si="12"/>
        <v>0</v>
      </c>
      <c r="P737" s="214"/>
      <c r="Q737" s="146"/>
      <c r="R737" s="45"/>
      <c r="S737" s="56"/>
      <c r="T737" s="64"/>
    </row>
    <row r="738" spans="2:20" x14ac:dyDescent="0.25">
      <c r="B738" s="329" t="s">
        <v>154</v>
      </c>
      <c r="C738" s="323"/>
      <c r="D738" s="145"/>
      <c r="E738" s="145"/>
      <c r="F738" s="145"/>
      <c r="G738" s="145"/>
      <c r="H738" s="145"/>
      <c r="I738" s="145"/>
      <c r="J738" s="145"/>
      <c r="K738" s="145"/>
      <c r="L738" s="145"/>
      <c r="M738" s="145"/>
      <c r="N738" s="145"/>
      <c r="O738" s="210">
        <f t="shared" si="12"/>
        <v>0</v>
      </c>
      <c r="P738" s="214"/>
      <c r="Q738" s="146"/>
      <c r="R738" s="45"/>
      <c r="S738" s="56"/>
      <c r="T738" s="64"/>
    </row>
    <row r="739" spans="2:20" x14ac:dyDescent="0.25">
      <c r="B739" s="329" t="s">
        <v>154</v>
      </c>
      <c r="C739" s="323"/>
      <c r="D739" s="145"/>
      <c r="E739" s="145"/>
      <c r="F739" s="145"/>
      <c r="G739" s="145"/>
      <c r="H739" s="145"/>
      <c r="I739" s="145"/>
      <c r="J739" s="145"/>
      <c r="K739" s="145"/>
      <c r="L739" s="145"/>
      <c r="M739" s="145"/>
      <c r="N739" s="145"/>
      <c r="O739" s="210">
        <f t="shared" si="12"/>
        <v>0</v>
      </c>
      <c r="P739" s="214"/>
      <c r="Q739" s="146"/>
      <c r="R739" s="45"/>
      <c r="S739" s="56"/>
      <c r="T739" s="64"/>
    </row>
    <row r="740" spans="2:20" x14ac:dyDescent="0.25">
      <c r="B740" s="329" t="s">
        <v>154</v>
      </c>
      <c r="C740" s="323"/>
      <c r="D740" s="145"/>
      <c r="E740" s="145"/>
      <c r="F740" s="145"/>
      <c r="G740" s="145"/>
      <c r="H740" s="145"/>
      <c r="I740" s="145"/>
      <c r="J740" s="145"/>
      <c r="K740" s="145"/>
      <c r="L740" s="145"/>
      <c r="M740" s="145"/>
      <c r="N740" s="145"/>
      <c r="O740" s="210">
        <f t="shared" si="12"/>
        <v>0</v>
      </c>
      <c r="P740" s="214"/>
      <c r="Q740" s="146"/>
      <c r="R740" s="45"/>
      <c r="S740" s="56"/>
      <c r="T740" s="64"/>
    </row>
    <row r="741" spans="2:20" x14ac:dyDescent="0.25">
      <c r="B741" s="329" t="s">
        <v>154</v>
      </c>
      <c r="C741" s="327" t="s">
        <v>37</v>
      </c>
      <c r="D741" s="145"/>
      <c r="E741" s="145"/>
      <c r="F741" s="145"/>
      <c r="G741" s="145"/>
      <c r="H741" s="145"/>
      <c r="I741" s="145"/>
      <c r="J741" s="145"/>
      <c r="K741" s="145"/>
      <c r="L741" s="145"/>
      <c r="M741" s="145"/>
      <c r="N741" s="145"/>
      <c r="O741" s="210">
        <f t="shared" si="12"/>
        <v>0</v>
      </c>
      <c r="P741" s="214"/>
      <c r="Q741" s="146"/>
      <c r="R741" s="45"/>
      <c r="S741" s="56"/>
      <c r="T741" s="64"/>
    </row>
    <row r="742" spans="2:20" x14ac:dyDescent="0.25">
      <c r="B742" s="329" t="s">
        <v>154</v>
      </c>
      <c r="C742" s="328"/>
      <c r="D742" s="145"/>
      <c r="E742" s="145"/>
      <c r="F742" s="145"/>
      <c r="G742" s="145"/>
      <c r="H742" s="145"/>
      <c r="I742" s="145"/>
      <c r="J742" s="145"/>
      <c r="K742" s="145"/>
      <c r="L742" s="145"/>
      <c r="M742" s="145"/>
      <c r="N742" s="145"/>
      <c r="O742" s="210">
        <f t="shared" si="12"/>
        <v>0</v>
      </c>
      <c r="P742" s="214"/>
      <c r="Q742" s="146"/>
      <c r="R742" s="45"/>
      <c r="S742" s="56"/>
      <c r="T742" s="64"/>
    </row>
    <row r="743" spans="2:20" x14ac:dyDescent="0.25">
      <c r="B743" s="329" t="s">
        <v>154</v>
      </c>
      <c r="C743" s="328"/>
      <c r="D743" s="145"/>
      <c r="E743" s="145"/>
      <c r="F743" s="145"/>
      <c r="G743" s="145"/>
      <c r="H743" s="145"/>
      <c r="I743" s="145"/>
      <c r="J743" s="145"/>
      <c r="K743" s="145"/>
      <c r="L743" s="145"/>
      <c r="M743" s="145"/>
      <c r="N743" s="145"/>
      <c r="O743" s="210">
        <f t="shared" si="12"/>
        <v>0</v>
      </c>
      <c r="P743" s="214"/>
      <c r="Q743" s="146"/>
      <c r="R743" s="45"/>
      <c r="S743" s="56"/>
      <c r="T743" s="64"/>
    </row>
    <row r="744" spans="2:20" x14ac:dyDescent="0.25">
      <c r="B744" s="437" t="s">
        <v>155</v>
      </c>
      <c r="C744" s="438"/>
      <c r="D744" s="438"/>
      <c r="E744" s="438"/>
      <c r="F744" s="438"/>
      <c r="G744" s="438"/>
      <c r="H744" s="438"/>
      <c r="I744" s="438"/>
      <c r="J744" s="438"/>
      <c r="K744" s="438"/>
      <c r="L744" s="438"/>
      <c r="M744" s="438"/>
      <c r="N744" s="438"/>
      <c r="O744" s="438"/>
      <c r="P744" s="150">
        <f>SUM(O746:O754)</f>
        <v>0</v>
      </c>
      <c r="Q744" s="143">
        <f>SUM(Q746:Q754)</f>
        <v>0</v>
      </c>
      <c r="R744" s="45"/>
      <c r="S744" s="56"/>
      <c r="T744" s="64"/>
    </row>
    <row r="745" spans="2:20" x14ac:dyDescent="0.25">
      <c r="B745" s="326" t="s">
        <v>0</v>
      </c>
      <c r="C745" s="208" t="s">
        <v>1</v>
      </c>
      <c r="D745" s="208" t="s">
        <v>2</v>
      </c>
      <c r="E745" s="208" t="s">
        <v>28</v>
      </c>
      <c r="F745" s="208" t="s">
        <v>3</v>
      </c>
      <c r="G745" s="208" t="s">
        <v>4</v>
      </c>
      <c r="H745" s="208" t="s">
        <v>5</v>
      </c>
      <c r="I745" s="208" t="s">
        <v>6</v>
      </c>
      <c r="J745" s="208" t="s">
        <v>7</v>
      </c>
      <c r="K745" s="208" t="s">
        <v>8</v>
      </c>
      <c r="L745" s="208" t="s">
        <v>9</v>
      </c>
      <c r="M745" s="208" t="s">
        <v>10</v>
      </c>
      <c r="N745" s="208" t="s">
        <v>11</v>
      </c>
      <c r="O745" s="208" t="s">
        <v>12</v>
      </c>
      <c r="P745" s="209" t="s">
        <v>22</v>
      </c>
      <c r="Q745" s="144" t="s">
        <v>37</v>
      </c>
      <c r="R745" s="45"/>
      <c r="S745" s="56"/>
      <c r="T745" s="64"/>
    </row>
    <row r="746" spans="2:20" x14ac:dyDescent="0.25">
      <c r="B746" s="329" t="s">
        <v>155</v>
      </c>
      <c r="C746" s="323"/>
      <c r="D746" s="145"/>
      <c r="E746" s="145"/>
      <c r="F746" s="145"/>
      <c r="G746" s="145"/>
      <c r="H746" s="145"/>
      <c r="I746" s="145"/>
      <c r="J746" s="145"/>
      <c r="K746" s="145"/>
      <c r="L746" s="145"/>
      <c r="M746" s="145"/>
      <c r="N746" s="145"/>
      <c r="O746" s="210">
        <f t="shared" ref="O746:O755" si="13">SUM(F746:N746)</f>
        <v>0</v>
      </c>
      <c r="P746" s="214"/>
      <c r="Q746" s="146"/>
      <c r="R746" s="45"/>
      <c r="S746" s="56"/>
      <c r="T746" s="64"/>
    </row>
    <row r="747" spans="2:20" x14ac:dyDescent="0.25">
      <c r="B747" s="329" t="s">
        <v>155</v>
      </c>
      <c r="C747" s="323"/>
      <c r="D747" s="145"/>
      <c r="E747" s="145"/>
      <c r="F747" s="145"/>
      <c r="G747" s="145"/>
      <c r="H747" s="145"/>
      <c r="I747" s="145"/>
      <c r="J747" s="145"/>
      <c r="K747" s="145"/>
      <c r="L747" s="145"/>
      <c r="M747" s="145"/>
      <c r="N747" s="145"/>
      <c r="O747" s="210">
        <f t="shared" si="13"/>
        <v>0</v>
      </c>
      <c r="P747" s="214"/>
      <c r="Q747" s="146"/>
      <c r="R747" s="45"/>
      <c r="S747" s="56"/>
      <c r="T747" s="64"/>
    </row>
    <row r="748" spans="2:20" x14ac:dyDescent="0.25">
      <c r="B748" s="329" t="s">
        <v>155</v>
      </c>
      <c r="C748" s="323"/>
      <c r="D748" s="145"/>
      <c r="E748" s="145"/>
      <c r="F748" s="145"/>
      <c r="G748" s="145"/>
      <c r="H748" s="145"/>
      <c r="I748" s="145"/>
      <c r="J748" s="145"/>
      <c r="K748" s="145"/>
      <c r="L748" s="145"/>
      <c r="M748" s="145"/>
      <c r="N748" s="145"/>
      <c r="O748" s="210">
        <f t="shared" si="13"/>
        <v>0</v>
      </c>
      <c r="P748" s="214"/>
      <c r="Q748" s="146"/>
      <c r="R748" s="45"/>
      <c r="S748" s="56"/>
      <c r="T748" s="64"/>
    </row>
    <row r="749" spans="2:20" x14ac:dyDescent="0.25">
      <c r="B749" s="329" t="s">
        <v>155</v>
      </c>
      <c r="C749" s="323"/>
      <c r="D749" s="145"/>
      <c r="E749" s="145"/>
      <c r="F749" s="145"/>
      <c r="G749" s="145"/>
      <c r="H749" s="145"/>
      <c r="I749" s="145"/>
      <c r="J749" s="145"/>
      <c r="K749" s="145"/>
      <c r="L749" s="145"/>
      <c r="M749" s="145"/>
      <c r="N749" s="145"/>
      <c r="O749" s="210">
        <f t="shared" si="13"/>
        <v>0</v>
      </c>
      <c r="P749" s="214"/>
      <c r="Q749" s="146"/>
      <c r="R749" s="45"/>
      <c r="S749" s="56"/>
      <c r="T749" s="64"/>
    </row>
    <row r="750" spans="2:20" x14ac:dyDescent="0.25">
      <c r="B750" s="329" t="s">
        <v>155</v>
      </c>
      <c r="C750" s="323"/>
      <c r="D750" s="145"/>
      <c r="E750" s="145"/>
      <c r="F750" s="145"/>
      <c r="G750" s="145"/>
      <c r="H750" s="145"/>
      <c r="I750" s="145"/>
      <c r="J750" s="145"/>
      <c r="K750" s="145"/>
      <c r="L750" s="145"/>
      <c r="M750" s="145"/>
      <c r="N750" s="145"/>
      <c r="O750" s="210">
        <f t="shared" si="13"/>
        <v>0</v>
      </c>
      <c r="P750" s="214"/>
      <c r="Q750" s="146"/>
      <c r="R750" s="45"/>
      <c r="S750" s="56"/>
      <c r="T750" s="64"/>
    </row>
    <row r="751" spans="2:20" x14ac:dyDescent="0.25">
      <c r="B751" s="329" t="s">
        <v>155</v>
      </c>
      <c r="C751" s="323"/>
      <c r="D751" s="145"/>
      <c r="E751" s="145"/>
      <c r="F751" s="145"/>
      <c r="G751" s="145"/>
      <c r="H751" s="145"/>
      <c r="I751" s="145"/>
      <c r="J751" s="145"/>
      <c r="K751" s="145"/>
      <c r="L751" s="145"/>
      <c r="M751" s="145"/>
      <c r="N751" s="145"/>
      <c r="O751" s="210">
        <f t="shared" si="13"/>
        <v>0</v>
      </c>
      <c r="P751" s="214"/>
      <c r="Q751" s="146"/>
      <c r="R751" s="45"/>
      <c r="S751" s="56"/>
      <c r="T751" s="64"/>
    </row>
    <row r="752" spans="2:20" x14ac:dyDescent="0.25">
      <c r="B752" s="329" t="s">
        <v>155</v>
      </c>
      <c r="C752" s="323"/>
      <c r="D752" s="145"/>
      <c r="E752" s="145"/>
      <c r="F752" s="145"/>
      <c r="G752" s="145"/>
      <c r="H752" s="145"/>
      <c r="I752" s="145"/>
      <c r="J752" s="145"/>
      <c r="K752" s="145"/>
      <c r="L752" s="145"/>
      <c r="M752" s="145"/>
      <c r="N752" s="145"/>
      <c r="O752" s="210">
        <f t="shared" si="13"/>
        <v>0</v>
      </c>
      <c r="P752" s="214"/>
      <c r="Q752" s="146"/>
      <c r="R752" s="45"/>
      <c r="S752" s="56"/>
      <c r="T752" s="64"/>
    </row>
    <row r="753" spans="2:20" x14ac:dyDescent="0.25">
      <c r="B753" s="329" t="s">
        <v>155</v>
      </c>
      <c r="C753" s="327" t="s">
        <v>37</v>
      </c>
      <c r="D753" s="145"/>
      <c r="E753" s="145"/>
      <c r="F753" s="145"/>
      <c r="G753" s="145"/>
      <c r="H753" s="145"/>
      <c r="I753" s="145"/>
      <c r="J753" s="145"/>
      <c r="K753" s="145"/>
      <c r="L753" s="145"/>
      <c r="M753" s="145"/>
      <c r="N753" s="145"/>
      <c r="O753" s="210">
        <f t="shared" si="13"/>
        <v>0</v>
      </c>
      <c r="P753" s="214"/>
      <c r="Q753" s="146"/>
      <c r="R753" s="45"/>
      <c r="S753" s="56"/>
      <c r="T753" s="64"/>
    </row>
    <row r="754" spans="2:20" x14ac:dyDescent="0.25">
      <c r="B754" s="329" t="s">
        <v>155</v>
      </c>
      <c r="C754" s="328"/>
      <c r="D754" s="145"/>
      <c r="E754" s="145"/>
      <c r="F754" s="145"/>
      <c r="G754" s="145"/>
      <c r="H754" s="145"/>
      <c r="I754" s="145"/>
      <c r="J754" s="145"/>
      <c r="K754" s="145"/>
      <c r="L754" s="145"/>
      <c r="M754" s="145"/>
      <c r="N754" s="145"/>
      <c r="O754" s="210">
        <f t="shared" si="13"/>
        <v>0</v>
      </c>
      <c r="P754" s="214"/>
      <c r="Q754" s="146"/>
      <c r="R754" s="45"/>
      <c r="S754" s="56"/>
      <c r="T754" s="64"/>
    </row>
    <row r="755" spans="2:20" x14ac:dyDescent="0.25">
      <c r="B755" s="329" t="s">
        <v>155</v>
      </c>
      <c r="C755" s="328"/>
      <c r="D755" s="145"/>
      <c r="E755" s="145"/>
      <c r="F755" s="145"/>
      <c r="G755" s="145"/>
      <c r="H755" s="145"/>
      <c r="I755" s="145"/>
      <c r="J755" s="145"/>
      <c r="K755" s="145"/>
      <c r="L755" s="145"/>
      <c r="M755" s="145"/>
      <c r="N755" s="145"/>
      <c r="O755" s="210">
        <f t="shared" si="13"/>
        <v>0</v>
      </c>
      <c r="P755" s="214"/>
      <c r="Q755" s="146"/>
      <c r="R755" s="45"/>
      <c r="S755" s="56"/>
      <c r="T755" s="64"/>
    </row>
    <row r="756" spans="2:20" x14ac:dyDescent="0.25">
      <c r="B756" s="437" t="s">
        <v>156</v>
      </c>
      <c r="C756" s="438"/>
      <c r="D756" s="438"/>
      <c r="E756" s="438"/>
      <c r="F756" s="438"/>
      <c r="G756" s="438"/>
      <c r="H756" s="438"/>
      <c r="I756" s="438"/>
      <c r="J756" s="438"/>
      <c r="K756" s="438"/>
      <c r="L756" s="438"/>
      <c r="M756" s="438"/>
      <c r="N756" s="438"/>
      <c r="O756" s="438"/>
      <c r="P756" s="150">
        <f>SUM(O758:O766)</f>
        <v>0</v>
      </c>
      <c r="Q756" s="143">
        <f>SUM(Q758:Q766)</f>
        <v>0</v>
      </c>
      <c r="R756" s="45"/>
      <c r="S756" s="56"/>
      <c r="T756" s="64"/>
    </row>
    <row r="757" spans="2:20" x14ac:dyDescent="0.25">
      <c r="B757" s="326" t="s">
        <v>0</v>
      </c>
      <c r="C757" s="208" t="s">
        <v>1</v>
      </c>
      <c r="D757" s="208" t="s">
        <v>2</v>
      </c>
      <c r="E757" s="208" t="s">
        <v>28</v>
      </c>
      <c r="F757" s="208" t="s">
        <v>3</v>
      </c>
      <c r="G757" s="208" t="s">
        <v>4</v>
      </c>
      <c r="H757" s="208" t="s">
        <v>5</v>
      </c>
      <c r="I757" s="208" t="s">
        <v>6</v>
      </c>
      <c r="J757" s="208" t="s">
        <v>7</v>
      </c>
      <c r="K757" s="208" t="s">
        <v>8</v>
      </c>
      <c r="L757" s="208" t="s">
        <v>9</v>
      </c>
      <c r="M757" s="208" t="s">
        <v>10</v>
      </c>
      <c r="N757" s="208" t="s">
        <v>11</v>
      </c>
      <c r="O757" s="208" t="s">
        <v>12</v>
      </c>
      <c r="P757" s="209" t="s">
        <v>22</v>
      </c>
      <c r="Q757" s="144" t="s">
        <v>37</v>
      </c>
      <c r="R757" s="45"/>
      <c r="S757" s="56"/>
      <c r="T757" s="64"/>
    </row>
    <row r="758" spans="2:20" x14ac:dyDescent="0.25">
      <c r="B758" s="329" t="s">
        <v>156</v>
      </c>
      <c r="C758" s="323"/>
      <c r="D758" s="145"/>
      <c r="E758" s="145"/>
      <c r="F758" s="145"/>
      <c r="G758" s="145"/>
      <c r="H758" s="145"/>
      <c r="I758" s="145"/>
      <c r="J758" s="145"/>
      <c r="K758" s="145"/>
      <c r="L758" s="145"/>
      <c r="M758" s="145"/>
      <c r="N758" s="145"/>
      <c r="O758" s="210">
        <f t="shared" ref="O758:O767" si="14">SUM(F758:N758)</f>
        <v>0</v>
      </c>
      <c r="P758" s="214"/>
      <c r="Q758" s="146"/>
      <c r="R758" s="45"/>
      <c r="S758" s="56"/>
      <c r="T758" s="64"/>
    </row>
    <row r="759" spans="2:20" x14ac:dyDescent="0.25">
      <c r="B759" s="329" t="s">
        <v>156</v>
      </c>
      <c r="C759" s="323"/>
      <c r="D759" s="145"/>
      <c r="E759" s="145"/>
      <c r="F759" s="145"/>
      <c r="G759" s="145"/>
      <c r="H759" s="145"/>
      <c r="I759" s="145"/>
      <c r="J759" s="145"/>
      <c r="K759" s="145"/>
      <c r="L759" s="145"/>
      <c r="M759" s="145"/>
      <c r="N759" s="145"/>
      <c r="O759" s="210">
        <f t="shared" si="14"/>
        <v>0</v>
      </c>
      <c r="P759" s="214"/>
      <c r="Q759" s="146"/>
      <c r="R759" s="45"/>
      <c r="S759" s="56"/>
      <c r="T759" s="64"/>
    </row>
    <row r="760" spans="2:20" x14ac:dyDescent="0.25">
      <c r="B760" s="329" t="s">
        <v>156</v>
      </c>
      <c r="C760" s="323"/>
      <c r="D760" s="145"/>
      <c r="E760" s="145"/>
      <c r="F760" s="145"/>
      <c r="G760" s="145"/>
      <c r="H760" s="145"/>
      <c r="I760" s="145"/>
      <c r="J760" s="145"/>
      <c r="K760" s="145"/>
      <c r="L760" s="145"/>
      <c r="M760" s="145"/>
      <c r="N760" s="145"/>
      <c r="O760" s="210">
        <f t="shared" si="14"/>
        <v>0</v>
      </c>
      <c r="P760" s="214"/>
      <c r="Q760" s="146"/>
      <c r="R760" s="45"/>
      <c r="S760" s="56"/>
      <c r="T760" s="64"/>
    </row>
    <row r="761" spans="2:20" x14ac:dyDescent="0.25">
      <c r="B761" s="329" t="s">
        <v>156</v>
      </c>
      <c r="C761" s="323"/>
      <c r="D761" s="145"/>
      <c r="E761" s="145"/>
      <c r="F761" s="145"/>
      <c r="G761" s="145"/>
      <c r="H761" s="145"/>
      <c r="I761" s="145"/>
      <c r="J761" s="145"/>
      <c r="K761" s="145"/>
      <c r="L761" s="145"/>
      <c r="M761" s="145"/>
      <c r="N761" s="145"/>
      <c r="O761" s="210">
        <f t="shared" si="14"/>
        <v>0</v>
      </c>
      <c r="P761" s="214"/>
      <c r="Q761" s="146"/>
      <c r="R761" s="45"/>
      <c r="S761" s="56"/>
      <c r="T761" s="64"/>
    </row>
    <row r="762" spans="2:20" x14ac:dyDescent="0.25">
      <c r="B762" s="329" t="s">
        <v>156</v>
      </c>
      <c r="C762" s="323"/>
      <c r="D762" s="145"/>
      <c r="E762" s="145"/>
      <c r="F762" s="145"/>
      <c r="G762" s="145"/>
      <c r="H762" s="145"/>
      <c r="I762" s="145"/>
      <c r="J762" s="145"/>
      <c r="K762" s="145"/>
      <c r="L762" s="145"/>
      <c r="M762" s="145"/>
      <c r="N762" s="145"/>
      <c r="O762" s="210">
        <f t="shared" si="14"/>
        <v>0</v>
      </c>
      <c r="P762" s="214"/>
      <c r="Q762" s="146"/>
      <c r="R762" s="45"/>
      <c r="S762" s="56"/>
      <c r="T762" s="64"/>
    </row>
    <row r="763" spans="2:20" x14ac:dyDescent="0.25">
      <c r="B763" s="329" t="s">
        <v>156</v>
      </c>
      <c r="C763" s="323"/>
      <c r="D763" s="145"/>
      <c r="E763" s="145"/>
      <c r="F763" s="145"/>
      <c r="G763" s="145"/>
      <c r="H763" s="145"/>
      <c r="I763" s="145"/>
      <c r="J763" s="145"/>
      <c r="K763" s="145"/>
      <c r="L763" s="145"/>
      <c r="M763" s="145"/>
      <c r="N763" s="145"/>
      <c r="O763" s="210">
        <f t="shared" si="14"/>
        <v>0</v>
      </c>
      <c r="P763" s="214"/>
      <c r="Q763" s="146"/>
      <c r="R763" s="45"/>
      <c r="S763" s="56"/>
      <c r="T763" s="64"/>
    </row>
    <row r="764" spans="2:20" x14ac:dyDescent="0.25">
      <c r="B764" s="329" t="s">
        <v>156</v>
      </c>
      <c r="C764" s="323"/>
      <c r="D764" s="145"/>
      <c r="E764" s="145"/>
      <c r="F764" s="145"/>
      <c r="G764" s="145"/>
      <c r="H764" s="145"/>
      <c r="I764" s="145"/>
      <c r="J764" s="145"/>
      <c r="K764" s="145"/>
      <c r="L764" s="145"/>
      <c r="M764" s="145"/>
      <c r="N764" s="145"/>
      <c r="O764" s="210">
        <f t="shared" si="14"/>
        <v>0</v>
      </c>
      <c r="P764" s="214"/>
      <c r="Q764" s="146"/>
      <c r="R764" s="45"/>
      <c r="S764" s="56"/>
      <c r="T764" s="64"/>
    </row>
    <row r="765" spans="2:20" x14ac:dyDescent="0.25">
      <c r="B765" s="329" t="s">
        <v>156</v>
      </c>
      <c r="C765" s="327" t="s">
        <v>37</v>
      </c>
      <c r="D765" s="145"/>
      <c r="E765" s="145"/>
      <c r="F765" s="145"/>
      <c r="G765" s="145"/>
      <c r="H765" s="145"/>
      <c r="I765" s="145"/>
      <c r="J765" s="145"/>
      <c r="K765" s="145"/>
      <c r="L765" s="145"/>
      <c r="M765" s="145"/>
      <c r="N765" s="145"/>
      <c r="O765" s="210">
        <f t="shared" si="14"/>
        <v>0</v>
      </c>
      <c r="P765" s="214"/>
      <c r="Q765" s="146"/>
      <c r="R765" s="45"/>
      <c r="S765" s="56"/>
      <c r="T765" s="64"/>
    </row>
    <row r="766" spans="2:20" x14ac:dyDescent="0.25">
      <c r="B766" s="329" t="s">
        <v>156</v>
      </c>
      <c r="C766" s="328"/>
      <c r="D766" s="145"/>
      <c r="E766" s="145"/>
      <c r="F766" s="145"/>
      <c r="G766" s="145"/>
      <c r="H766" s="145"/>
      <c r="I766" s="145"/>
      <c r="J766" s="145"/>
      <c r="K766" s="145"/>
      <c r="L766" s="145"/>
      <c r="M766" s="145"/>
      <c r="N766" s="145"/>
      <c r="O766" s="210">
        <f t="shared" si="14"/>
        <v>0</v>
      </c>
      <c r="P766" s="214"/>
      <c r="Q766" s="146"/>
      <c r="R766" s="45"/>
      <c r="S766" s="56"/>
      <c r="T766" s="64"/>
    </row>
    <row r="767" spans="2:20" x14ac:dyDescent="0.25">
      <c r="B767" s="329" t="s">
        <v>156</v>
      </c>
      <c r="C767" s="328"/>
      <c r="D767" s="145"/>
      <c r="E767" s="145"/>
      <c r="F767" s="145"/>
      <c r="G767" s="145"/>
      <c r="H767" s="145"/>
      <c r="I767" s="145"/>
      <c r="J767" s="145"/>
      <c r="K767" s="145"/>
      <c r="L767" s="145"/>
      <c r="M767" s="145"/>
      <c r="N767" s="145"/>
      <c r="O767" s="210">
        <f t="shared" si="14"/>
        <v>0</v>
      </c>
      <c r="P767" s="214"/>
      <c r="Q767" s="146"/>
      <c r="R767" s="45"/>
      <c r="S767" s="56"/>
      <c r="T767" s="64"/>
    </row>
    <row r="768" spans="2:20" ht="25.5" x14ac:dyDescent="0.25">
      <c r="B768" s="437" t="s">
        <v>23</v>
      </c>
      <c r="C768" s="438"/>
      <c r="D768" s="438"/>
      <c r="E768" s="438"/>
      <c r="F768" s="438"/>
      <c r="G768" s="438"/>
      <c r="H768" s="438"/>
      <c r="I768" s="438"/>
      <c r="J768" s="438"/>
      <c r="K768" s="438"/>
      <c r="L768" s="438"/>
      <c r="M768" s="438"/>
      <c r="N768" s="438"/>
      <c r="O768" s="438"/>
      <c r="P768" s="438"/>
      <c r="Q768" s="149" t="s">
        <v>38</v>
      </c>
      <c r="R768" s="45"/>
      <c r="S768" s="56"/>
      <c r="T768" s="64"/>
    </row>
    <row r="769" spans="2:20" x14ac:dyDescent="0.25">
      <c r="B769" s="446"/>
      <c r="C769" s="447"/>
      <c r="D769" s="447"/>
      <c r="E769" s="447"/>
      <c r="F769" s="208" t="s">
        <v>3</v>
      </c>
      <c r="G769" s="208" t="s">
        <v>4</v>
      </c>
      <c r="H769" s="208" t="s">
        <v>5</v>
      </c>
      <c r="I769" s="208" t="s">
        <v>6</v>
      </c>
      <c r="J769" s="208" t="s">
        <v>7</v>
      </c>
      <c r="K769" s="208" t="s">
        <v>8</v>
      </c>
      <c r="L769" s="208" t="s">
        <v>9</v>
      </c>
      <c r="M769" s="208" t="s">
        <v>10</v>
      </c>
      <c r="N769" s="208" t="s">
        <v>11</v>
      </c>
      <c r="O769" s="448" t="s">
        <v>44</v>
      </c>
      <c r="P769" s="449"/>
      <c r="Q769" s="442">
        <f>SUM(Q17,Q39,Q61,Q83,Q104,Q120,Q136,Q152,Q164,Q182,Q198,Q215,Q233,Q254,Q269,Q293,Q305,Q327,Q349,Q370,Q391,Q407,Q423,Q436,Q447,Q458,Q469,Q480,Q491,Q506,Q517,Q538,Q559,Q581,Q602,Q623,Q644,Q665,Q682,Q698,Q709,Q720,Q732,Q744,Q756)</f>
        <v>0</v>
      </c>
      <c r="R769" s="45"/>
      <c r="S769" s="56"/>
      <c r="T769" s="64"/>
    </row>
    <row r="770" spans="2:20" x14ac:dyDescent="0.25">
      <c r="B770" s="444"/>
      <c r="C770" s="444"/>
      <c r="D770" s="444"/>
      <c r="E770" s="444"/>
      <c r="F770" s="165">
        <f>SUM(F8:F767)</f>
        <v>0</v>
      </c>
      <c r="G770" s="165">
        <f t="shared" ref="G770:N770" si="15">SUM(G8:G767)</f>
        <v>0</v>
      </c>
      <c r="H770" s="165">
        <f t="shared" si="15"/>
        <v>0</v>
      </c>
      <c r="I770" s="165">
        <f t="shared" si="15"/>
        <v>0</v>
      </c>
      <c r="J770" s="165">
        <f t="shared" si="15"/>
        <v>0</v>
      </c>
      <c r="K770" s="165">
        <f t="shared" si="15"/>
        <v>0</v>
      </c>
      <c r="L770" s="165">
        <f t="shared" si="15"/>
        <v>0</v>
      </c>
      <c r="M770" s="165">
        <f t="shared" si="15"/>
        <v>0</v>
      </c>
      <c r="N770" s="165">
        <f t="shared" si="15"/>
        <v>0</v>
      </c>
      <c r="O770" s="445">
        <f>SUM(O8:O767)</f>
        <v>0</v>
      </c>
      <c r="P770" s="445"/>
      <c r="Q770" s="443"/>
      <c r="R770" s="45"/>
      <c r="S770" s="56"/>
      <c r="T770" s="64"/>
    </row>
    <row r="771" spans="2:20" x14ac:dyDescent="0.25">
      <c r="R771" s="45"/>
      <c r="S771" s="56"/>
      <c r="T771" s="64"/>
    </row>
    <row r="772" spans="2:20" x14ac:dyDescent="0.25">
      <c r="R772" s="45"/>
      <c r="S772" s="56"/>
      <c r="T772" s="64"/>
    </row>
    <row r="773" spans="2:20" x14ac:dyDescent="0.25">
      <c r="R773" s="45"/>
      <c r="S773" s="56"/>
      <c r="T773" s="64"/>
    </row>
    <row r="774" spans="2:20" x14ac:dyDescent="0.25">
      <c r="R774" s="45"/>
      <c r="S774" s="56"/>
      <c r="T774" s="64"/>
    </row>
    <row r="775" spans="2:20" x14ac:dyDescent="0.25">
      <c r="R775" s="45"/>
      <c r="S775" s="56"/>
      <c r="T775" s="64"/>
    </row>
    <row r="776" spans="2:20" x14ac:dyDescent="0.25">
      <c r="R776" s="45"/>
      <c r="S776" s="56"/>
      <c r="T776" s="64"/>
    </row>
    <row r="777" spans="2:20" x14ac:dyDescent="0.25">
      <c r="R777" s="45"/>
      <c r="S777" s="56"/>
      <c r="T777" s="64"/>
    </row>
    <row r="778" spans="2:20" x14ac:dyDescent="0.25">
      <c r="R778" s="45"/>
      <c r="S778" s="56"/>
      <c r="T778" s="64"/>
    </row>
    <row r="779" spans="2:20" x14ac:dyDescent="0.25">
      <c r="R779" s="45"/>
      <c r="S779" s="56"/>
      <c r="T779" s="64"/>
    </row>
  </sheetData>
  <mergeCells count="56">
    <mergeCell ref="Q769:Q770"/>
    <mergeCell ref="B770:E770"/>
    <mergeCell ref="O770:P770"/>
    <mergeCell ref="B732:O732"/>
    <mergeCell ref="B744:O744"/>
    <mergeCell ref="B756:O756"/>
    <mergeCell ref="B768:P768"/>
    <mergeCell ref="B769:E769"/>
    <mergeCell ref="O769:P769"/>
    <mergeCell ref="B254:O254"/>
    <mergeCell ref="B269:O269"/>
    <mergeCell ref="B293:O293"/>
    <mergeCell ref="B305:O305"/>
    <mergeCell ref="B720:O720"/>
    <mergeCell ref="B698:O698"/>
    <mergeCell ref="B709:O709"/>
    <mergeCell ref="B682:O682"/>
    <mergeCell ref="B665:O665"/>
    <mergeCell ref="B623:O623"/>
    <mergeCell ref="B644:O644"/>
    <mergeCell ref="B517:O517"/>
    <mergeCell ref="B538:O538"/>
    <mergeCell ref="B469:O469"/>
    <mergeCell ref="B480:O480"/>
    <mergeCell ref="B491:O491"/>
    <mergeCell ref="B152:O152"/>
    <mergeCell ref="B164:O164"/>
    <mergeCell ref="B198:O198"/>
    <mergeCell ref="B215:O215"/>
    <mergeCell ref="B233:O233"/>
    <mergeCell ref="B2:H2"/>
    <mergeCell ref="B6:O6"/>
    <mergeCell ref="B5:Q5"/>
    <mergeCell ref="B104:O104"/>
    <mergeCell ref="B120:O120"/>
    <mergeCell ref="M2:O2"/>
    <mergeCell ref="B17:O17"/>
    <mergeCell ref="B39:O39"/>
    <mergeCell ref="B61:O61"/>
    <mergeCell ref="B83:O83"/>
    <mergeCell ref="R5:T6"/>
    <mergeCell ref="B182:O182"/>
    <mergeCell ref="B136:O136"/>
    <mergeCell ref="B581:O581"/>
    <mergeCell ref="B602:O602"/>
    <mergeCell ref="B391:O391"/>
    <mergeCell ref="B349:O349"/>
    <mergeCell ref="B370:O370"/>
    <mergeCell ref="B327:O327"/>
    <mergeCell ref="B559:O559"/>
    <mergeCell ref="B436:O436"/>
    <mergeCell ref="B447:O447"/>
    <mergeCell ref="B458:O458"/>
    <mergeCell ref="B407:O407"/>
    <mergeCell ref="B423:O423"/>
    <mergeCell ref="B506:O506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T773"/>
  <sheetViews>
    <sheetView topLeftCell="A280" zoomScaleNormal="100" workbookViewId="0">
      <selection activeCell="B295" sqref="B295:B304"/>
    </sheetView>
  </sheetViews>
  <sheetFormatPr defaultRowHeight="15" x14ac:dyDescent="0.25"/>
  <cols>
    <col min="1" max="1" width="1.7109375" customWidth="1"/>
    <col min="2" max="2" width="15.7109375" customWidth="1"/>
    <col min="3" max="3" width="25.7109375" customWidth="1"/>
    <col min="4" max="5" width="20.7109375" customWidth="1"/>
    <col min="6" max="14" width="5.7109375" customWidth="1"/>
    <col min="15" max="15" width="7.7109375" customWidth="1"/>
    <col min="16" max="16" width="10.7109375" style="51" customWidth="1"/>
    <col min="17" max="17" width="9.28515625" style="51" bestFit="1" customWidth="1"/>
    <col min="18" max="18" width="15.7109375" style="51" customWidth="1"/>
    <col min="19" max="19" width="12.7109375" style="51" customWidth="1"/>
    <col min="20" max="20" width="6.7109375" style="51" customWidth="1"/>
  </cols>
  <sheetData>
    <row r="1" spans="1:20" x14ac:dyDescent="0.25">
      <c r="A1" s="1"/>
      <c r="B1" s="15"/>
      <c r="C1" s="1"/>
      <c r="D1" s="1"/>
      <c r="E1" s="1"/>
      <c r="F1" s="39"/>
      <c r="G1" s="39"/>
      <c r="H1" s="39"/>
      <c r="I1" s="39"/>
      <c r="J1" s="39"/>
      <c r="K1" s="39"/>
      <c r="L1" s="39"/>
      <c r="M1" s="39"/>
      <c r="N1" s="39"/>
      <c r="O1" s="2"/>
      <c r="P1" s="223"/>
      <c r="Q1" s="14"/>
      <c r="R1" s="45"/>
      <c r="S1" s="56"/>
      <c r="T1" s="64"/>
    </row>
    <row r="2" spans="1:20" ht="28.5" x14ac:dyDescent="0.45">
      <c r="A2" s="1"/>
      <c r="B2" s="450" t="str">
        <f>'GABB DASHBOARD'!E2</f>
        <v>2024 TCR Report for [GA Baseball]</v>
      </c>
      <c r="C2" s="379"/>
      <c r="D2" s="379"/>
      <c r="E2" s="379"/>
      <c r="F2" s="379"/>
      <c r="G2" s="379"/>
      <c r="H2" s="379"/>
      <c r="I2" s="42"/>
      <c r="J2" s="42"/>
      <c r="K2" s="41"/>
      <c r="L2" s="30"/>
      <c r="M2" s="380" t="s">
        <v>19</v>
      </c>
      <c r="N2" s="380"/>
      <c r="O2" s="380"/>
      <c r="P2" s="215">
        <f>O771</f>
        <v>0</v>
      </c>
      <c r="Q2" s="14"/>
      <c r="R2" s="45"/>
      <c r="S2" s="56"/>
      <c r="T2" s="64"/>
    </row>
    <row r="3" spans="1:20" s="6" customFormat="1" ht="15" customHeight="1" x14ac:dyDescent="0.25">
      <c r="A3" s="5"/>
      <c r="B3" s="16" t="s">
        <v>52</v>
      </c>
      <c r="C3" s="7"/>
      <c r="D3" s="7"/>
      <c r="E3" s="7"/>
      <c r="F3" s="40"/>
      <c r="G3" s="41"/>
      <c r="H3" s="42"/>
      <c r="L3" s="41"/>
      <c r="M3" s="42"/>
      <c r="N3" s="42"/>
      <c r="O3" s="9"/>
      <c r="P3" s="224"/>
      <c r="Q3" s="11"/>
      <c r="R3" s="65"/>
      <c r="S3" s="65"/>
      <c r="T3" s="65"/>
    </row>
    <row r="4" spans="1:20" x14ac:dyDescent="0.25">
      <c r="A4" s="3"/>
      <c r="B4" s="17"/>
      <c r="C4" s="3"/>
      <c r="D4" s="3"/>
      <c r="E4" s="3"/>
      <c r="F4" s="43"/>
      <c r="G4" s="43"/>
      <c r="H4" s="43"/>
      <c r="I4" s="43"/>
      <c r="J4" s="43"/>
      <c r="K4" s="43"/>
      <c r="L4" s="43"/>
      <c r="M4" s="43"/>
      <c r="N4" s="43"/>
      <c r="O4" s="4"/>
      <c r="P4" s="225"/>
      <c r="Q4" s="14"/>
      <c r="R4" s="45"/>
      <c r="S4" s="56"/>
      <c r="T4" s="64"/>
    </row>
    <row r="5" spans="1:20" s="11" customFormat="1" ht="15" customHeight="1" x14ac:dyDescent="0.25">
      <c r="A5" s="8"/>
      <c r="B5" s="454" t="s">
        <v>53</v>
      </c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5"/>
      <c r="P5" s="455"/>
      <c r="Q5" s="456"/>
      <c r="R5" s="453" t="s">
        <v>33</v>
      </c>
      <c r="S5" s="453"/>
      <c r="T5" s="453"/>
    </row>
    <row r="6" spans="1:20" ht="15" customHeight="1" x14ac:dyDescent="0.25">
      <c r="A6" s="3"/>
      <c r="B6" s="451" t="s">
        <v>166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226">
        <f>SUM(O8:O16)</f>
        <v>0</v>
      </c>
      <c r="Q6" s="227">
        <f>SUM(Q8:Q16)</f>
        <v>0</v>
      </c>
      <c r="R6" s="453"/>
      <c r="S6" s="453"/>
      <c r="T6" s="453"/>
    </row>
    <row r="7" spans="1:20" x14ac:dyDescent="0.25">
      <c r="A7" s="3"/>
      <c r="B7" s="335" t="s">
        <v>0</v>
      </c>
      <c r="C7" s="216" t="s">
        <v>1</v>
      </c>
      <c r="D7" s="216" t="s">
        <v>2</v>
      </c>
      <c r="E7" s="216" t="s">
        <v>28</v>
      </c>
      <c r="F7" s="216" t="s">
        <v>3</v>
      </c>
      <c r="G7" s="216" t="s">
        <v>4</v>
      </c>
      <c r="H7" s="216" t="s">
        <v>5</v>
      </c>
      <c r="I7" s="216" t="s">
        <v>6</v>
      </c>
      <c r="J7" s="216" t="s">
        <v>7</v>
      </c>
      <c r="K7" s="216" t="s">
        <v>8</v>
      </c>
      <c r="L7" s="216" t="s">
        <v>9</v>
      </c>
      <c r="M7" s="216" t="s">
        <v>10</v>
      </c>
      <c r="N7" s="216" t="s">
        <v>11</v>
      </c>
      <c r="O7" s="216" t="s">
        <v>12</v>
      </c>
      <c r="P7" s="217" t="s">
        <v>22</v>
      </c>
      <c r="Q7" s="228" t="s">
        <v>37</v>
      </c>
      <c r="R7" s="304" t="s">
        <v>2</v>
      </c>
      <c r="S7" s="304" t="s">
        <v>32</v>
      </c>
      <c r="T7" s="304" t="s">
        <v>12</v>
      </c>
    </row>
    <row r="8" spans="1:20" x14ac:dyDescent="0.25">
      <c r="A8" s="3"/>
      <c r="B8" s="24" t="s">
        <v>166</v>
      </c>
      <c r="C8" s="332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9">
        <f t="shared" ref="O8:O16" si="0">SUM(F8:N8)</f>
        <v>0</v>
      </c>
      <c r="P8" s="229"/>
      <c r="Q8" s="139"/>
      <c r="R8" s="138" t="s">
        <v>62</v>
      </c>
      <c r="S8" s="139" t="s">
        <v>46</v>
      </c>
      <c r="T8" s="140">
        <f>SUMIF(D8:D800, "Bishop", O8:O800)</f>
        <v>0</v>
      </c>
    </row>
    <row r="9" spans="1:20" x14ac:dyDescent="0.25">
      <c r="A9" s="3"/>
      <c r="B9" s="24" t="s">
        <v>166</v>
      </c>
      <c r="C9" s="332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9">
        <f t="shared" si="0"/>
        <v>0</v>
      </c>
      <c r="P9" s="229"/>
      <c r="Q9" s="139"/>
      <c r="R9" s="138" t="s">
        <v>63</v>
      </c>
      <c r="S9" s="139" t="s">
        <v>59</v>
      </c>
      <c r="T9" s="140">
        <f>SUMIF(D8:D800, "Carrollton", O8:O800)</f>
        <v>0</v>
      </c>
    </row>
    <row r="10" spans="1:20" x14ac:dyDescent="0.25">
      <c r="A10" s="3"/>
      <c r="B10" s="24" t="s">
        <v>166</v>
      </c>
      <c r="C10" s="332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9">
        <f t="shared" si="0"/>
        <v>0</v>
      </c>
      <c r="P10" s="229"/>
      <c r="Q10" s="139"/>
      <c r="R10" s="138" t="s">
        <v>64</v>
      </c>
      <c r="S10" s="139" t="s">
        <v>46</v>
      </c>
      <c r="T10" s="140">
        <f>SUMIF(D8:D800, "Conyers", O8:O800)</f>
        <v>0</v>
      </c>
    </row>
    <row r="11" spans="1:20" x14ac:dyDescent="0.25">
      <c r="A11" s="3"/>
      <c r="B11" s="24" t="s">
        <v>166</v>
      </c>
      <c r="C11" s="332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9">
        <f t="shared" si="0"/>
        <v>0</v>
      </c>
      <c r="P11" s="229"/>
      <c r="Q11" s="139"/>
      <c r="R11" s="138" t="s">
        <v>65</v>
      </c>
      <c r="S11" s="139" t="s">
        <v>59</v>
      </c>
      <c r="T11" s="140">
        <f>SUMIF(D8:D800, "Covington", O8:O800)</f>
        <v>0</v>
      </c>
    </row>
    <row r="12" spans="1:20" x14ac:dyDescent="0.25">
      <c r="A12" s="3"/>
      <c r="B12" s="24" t="s">
        <v>166</v>
      </c>
      <c r="C12" s="332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9">
        <f t="shared" si="0"/>
        <v>0</v>
      </c>
      <c r="P12" s="229"/>
      <c r="Q12" s="139"/>
      <c r="R12" s="138" t="s">
        <v>66</v>
      </c>
      <c r="S12" s="139" t="s">
        <v>60</v>
      </c>
      <c r="T12" s="140">
        <f>SUMIF(D8:D800, "Cumming", O8:O800)</f>
        <v>0</v>
      </c>
    </row>
    <row r="13" spans="1:20" x14ac:dyDescent="0.25">
      <c r="A13" s="3"/>
      <c r="B13" s="24" t="s">
        <v>166</v>
      </c>
      <c r="C13" s="332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9">
        <f t="shared" si="0"/>
        <v>0</v>
      </c>
      <c r="P13" s="229"/>
      <c r="Q13" s="139"/>
      <c r="R13" s="138" t="s">
        <v>67</v>
      </c>
      <c r="S13" s="139" t="s">
        <v>46</v>
      </c>
      <c r="T13" s="140">
        <f>SUMIF(D8:D800, "Eatonton", O8:O800)</f>
        <v>0</v>
      </c>
    </row>
    <row r="14" spans="1:20" x14ac:dyDescent="0.25">
      <c r="A14" s="3"/>
      <c r="B14" s="24" t="s">
        <v>166</v>
      </c>
      <c r="C14" s="332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9">
        <f t="shared" si="0"/>
        <v>0</v>
      </c>
      <c r="P14" s="229"/>
      <c r="Q14" s="139"/>
      <c r="R14" s="138" t="s">
        <v>68</v>
      </c>
      <c r="S14" s="139" t="s">
        <v>60</v>
      </c>
      <c r="T14" s="140">
        <f>SUMIF(D8:D800, "Effingham", O8:O800)</f>
        <v>0</v>
      </c>
    </row>
    <row r="15" spans="1:20" x14ac:dyDescent="0.25">
      <c r="A15" s="3"/>
      <c r="B15" s="24" t="s">
        <v>166</v>
      </c>
      <c r="C15" s="333" t="s">
        <v>37</v>
      </c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9">
        <f t="shared" si="0"/>
        <v>0</v>
      </c>
      <c r="P15" s="229"/>
      <c r="Q15" s="139"/>
      <c r="R15" s="138" t="s">
        <v>69</v>
      </c>
      <c r="S15" s="139" t="s">
        <v>46</v>
      </c>
      <c r="T15" s="140">
        <f>SUMIF(D8:D800, "Franklin", O8:O800)</f>
        <v>0</v>
      </c>
    </row>
    <row r="16" spans="1:20" x14ac:dyDescent="0.25">
      <c r="A16" s="3"/>
      <c r="B16" s="24" t="s">
        <v>166</v>
      </c>
      <c r="C16" s="334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9">
        <f t="shared" si="0"/>
        <v>0</v>
      </c>
      <c r="P16" s="229"/>
      <c r="Q16" s="139"/>
      <c r="R16" s="138" t="s">
        <v>70</v>
      </c>
      <c r="S16" s="139" t="s">
        <v>60</v>
      </c>
      <c r="T16" s="140">
        <f>SUMIF(D8:D800, "Gray", O8:O800)</f>
        <v>0</v>
      </c>
    </row>
    <row r="17" spans="1:20" x14ac:dyDescent="0.25">
      <c r="A17" s="3"/>
      <c r="B17" s="452" t="s">
        <v>167</v>
      </c>
      <c r="C17" s="451"/>
      <c r="D17" s="451"/>
      <c r="E17" s="451"/>
      <c r="F17" s="451"/>
      <c r="G17" s="451"/>
      <c r="H17" s="451"/>
      <c r="I17" s="451"/>
      <c r="J17" s="451"/>
      <c r="K17" s="451"/>
      <c r="L17" s="451"/>
      <c r="M17" s="451"/>
      <c r="N17" s="451"/>
      <c r="O17" s="451"/>
      <c r="P17" s="226">
        <f>SUM(O19:O38)</f>
        <v>0</v>
      </c>
      <c r="Q17" s="227">
        <f>SUM(Q19:Q38)</f>
        <v>0</v>
      </c>
      <c r="R17" s="138" t="s">
        <v>71</v>
      </c>
      <c r="S17" s="139" t="s">
        <v>46</v>
      </c>
      <c r="T17" s="140">
        <f>SUMIF(D8:D800, "Griffin", O8:O800)</f>
        <v>0</v>
      </c>
    </row>
    <row r="18" spans="1:20" x14ac:dyDescent="0.25">
      <c r="A18" s="3"/>
      <c r="B18" s="335" t="s">
        <v>0</v>
      </c>
      <c r="C18" s="216" t="s">
        <v>1</v>
      </c>
      <c r="D18" s="216" t="s">
        <v>2</v>
      </c>
      <c r="E18" s="216" t="s">
        <v>28</v>
      </c>
      <c r="F18" s="216" t="s">
        <v>3</v>
      </c>
      <c r="G18" s="216" t="s">
        <v>4</v>
      </c>
      <c r="H18" s="216" t="s">
        <v>5</v>
      </c>
      <c r="I18" s="216" t="s">
        <v>6</v>
      </c>
      <c r="J18" s="216" t="s">
        <v>7</v>
      </c>
      <c r="K18" s="216" t="s">
        <v>8</v>
      </c>
      <c r="L18" s="216" t="s">
        <v>9</v>
      </c>
      <c r="M18" s="216" t="s">
        <v>10</v>
      </c>
      <c r="N18" s="216" t="s">
        <v>11</v>
      </c>
      <c r="O18" s="216" t="s">
        <v>12</v>
      </c>
      <c r="P18" s="217" t="s">
        <v>22</v>
      </c>
      <c r="Q18" s="228" t="s">
        <v>37</v>
      </c>
      <c r="R18" s="138" t="s">
        <v>72</v>
      </c>
      <c r="S18" s="139" t="s">
        <v>46</v>
      </c>
      <c r="T18" s="140">
        <f>SUMIF(D8:D800, "Hampton", O8:O800)</f>
        <v>0</v>
      </c>
    </row>
    <row r="19" spans="1:20" x14ac:dyDescent="0.25">
      <c r="A19" s="3"/>
      <c r="B19" s="24" t="s">
        <v>167</v>
      </c>
      <c r="C19" s="332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9">
        <f t="shared" ref="O19:O38" si="1">SUM(F19:N19)</f>
        <v>0</v>
      </c>
      <c r="P19" s="229"/>
      <c r="Q19" s="139"/>
      <c r="R19" s="138" t="s">
        <v>73</v>
      </c>
      <c r="S19" s="139" t="s">
        <v>60</v>
      </c>
      <c r="T19" s="140">
        <f>SUMIF(D8:D800, "Homer", O8:O800)</f>
        <v>0</v>
      </c>
    </row>
    <row r="20" spans="1:20" x14ac:dyDescent="0.25">
      <c r="A20" s="3"/>
      <c r="B20" s="24" t="s">
        <v>167</v>
      </c>
      <c r="C20" s="332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9">
        <f t="shared" si="1"/>
        <v>0</v>
      </c>
      <c r="P20" s="229"/>
      <c r="Q20" s="139"/>
      <c r="R20" s="138" t="s">
        <v>74</v>
      </c>
      <c r="S20" s="139" t="s">
        <v>59</v>
      </c>
      <c r="T20" s="140">
        <f>SUMIF(D8:D800, "Hoschton", O8:O800)</f>
        <v>0</v>
      </c>
    </row>
    <row r="21" spans="1:20" x14ac:dyDescent="0.25">
      <c r="A21" s="3"/>
      <c r="B21" s="24" t="s">
        <v>167</v>
      </c>
      <c r="C21" s="332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9">
        <f t="shared" si="1"/>
        <v>0</v>
      </c>
      <c r="P21" s="229"/>
      <c r="Q21" s="139"/>
      <c r="R21" s="138" t="s">
        <v>75</v>
      </c>
      <c r="S21" s="139" t="s">
        <v>60</v>
      </c>
      <c r="T21" s="140">
        <f>SUMIF(D8:D800, "Jackson", O8:O800)</f>
        <v>0</v>
      </c>
    </row>
    <row r="22" spans="1:20" x14ac:dyDescent="0.25">
      <c r="A22" s="3"/>
      <c r="B22" s="24" t="s">
        <v>167</v>
      </c>
      <c r="C22" s="332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9">
        <f t="shared" si="1"/>
        <v>0</v>
      </c>
      <c r="P22" s="229"/>
      <c r="Q22" s="139"/>
      <c r="R22" s="138" t="s">
        <v>76</v>
      </c>
      <c r="S22" s="139" t="s">
        <v>60</v>
      </c>
      <c r="T22" s="140">
        <f>SUMIF(D8:D800, "Jefferson", O8:O800)</f>
        <v>0</v>
      </c>
    </row>
    <row r="23" spans="1:20" x14ac:dyDescent="0.25">
      <c r="A23" s="3"/>
      <c r="B23" s="24" t="s">
        <v>167</v>
      </c>
      <c r="C23" s="332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9">
        <f t="shared" si="1"/>
        <v>0</v>
      </c>
      <c r="P23" s="229"/>
      <c r="Q23" s="139"/>
      <c r="R23" s="138" t="s">
        <v>104</v>
      </c>
      <c r="S23" s="139" t="s">
        <v>46</v>
      </c>
      <c r="T23" s="140">
        <f>SUMIF(D8:D800, "Leesburg", O8:O800)</f>
        <v>0</v>
      </c>
    </row>
    <row r="24" spans="1:20" x14ac:dyDescent="0.25">
      <c r="A24" s="3"/>
      <c r="B24" s="24" t="s">
        <v>167</v>
      </c>
      <c r="C24" s="332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9">
        <f t="shared" si="1"/>
        <v>0</v>
      </c>
      <c r="P24" s="229"/>
      <c r="Q24" s="139"/>
      <c r="R24" s="138" t="s">
        <v>77</v>
      </c>
      <c r="S24" s="139" t="s">
        <v>46</v>
      </c>
      <c r="T24" s="140">
        <f>SUMIF(D9:D801, "LaGrange", O9:O801)</f>
        <v>0</v>
      </c>
    </row>
    <row r="25" spans="1:20" x14ac:dyDescent="0.25">
      <c r="A25" s="3"/>
      <c r="B25" s="24" t="s">
        <v>167</v>
      </c>
      <c r="C25" s="332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9">
        <f t="shared" si="1"/>
        <v>0</v>
      </c>
      <c r="P25" s="229"/>
      <c r="Q25" s="139"/>
      <c r="R25" s="138" t="s">
        <v>89</v>
      </c>
      <c r="S25" s="139" t="s">
        <v>46</v>
      </c>
      <c r="T25" s="140">
        <f>SUMIF(D10:D802, "Tifton", O10:O802)</f>
        <v>0</v>
      </c>
    </row>
    <row r="26" spans="1:20" x14ac:dyDescent="0.25">
      <c r="A26" s="3"/>
      <c r="B26" s="24" t="s">
        <v>167</v>
      </c>
      <c r="C26" s="332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9">
        <f t="shared" si="1"/>
        <v>0</v>
      </c>
      <c r="P26" s="229"/>
      <c r="Q26" s="139"/>
      <c r="R26" s="138" t="s">
        <v>78</v>
      </c>
      <c r="S26" s="139" t="s">
        <v>60</v>
      </c>
      <c r="T26" s="140">
        <f>SUMIF(D8:D800, "Lilburn", O8:O800)</f>
        <v>0</v>
      </c>
    </row>
    <row r="27" spans="1:20" x14ac:dyDescent="0.25">
      <c r="A27" s="3"/>
      <c r="B27" s="24" t="s">
        <v>167</v>
      </c>
      <c r="C27" s="332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9">
        <f t="shared" si="1"/>
        <v>0</v>
      </c>
      <c r="P27" s="229"/>
      <c r="Q27" s="139"/>
      <c r="R27" s="138" t="s">
        <v>79</v>
      </c>
      <c r="S27" s="139" t="s">
        <v>46</v>
      </c>
      <c r="T27" s="140">
        <f>SUMIF(D8:D800, "Milledgeville", O8:O800)</f>
        <v>0</v>
      </c>
    </row>
    <row r="28" spans="1:20" x14ac:dyDescent="0.25">
      <c r="A28" s="3"/>
      <c r="B28" s="24" t="s">
        <v>167</v>
      </c>
      <c r="C28" s="332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9">
        <f t="shared" si="1"/>
        <v>0</v>
      </c>
      <c r="P28" s="229"/>
      <c r="Q28" s="139"/>
      <c r="R28" s="138" t="s">
        <v>80</v>
      </c>
      <c r="S28" s="139" t="s">
        <v>60</v>
      </c>
      <c r="T28" s="140">
        <f>SUMIF(D8:D800, "Nicholson", O8:O800)</f>
        <v>0</v>
      </c>
    </row>
    <row r="29" spans="1:20" x14ac:dyDescent="0.25">
      <c r="A29" s="3"/>
      <c r="B29" s="24" t="s">
        <v>167</v>
      </c>
      <c r="C29" s="332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9">
        <f t="shared" si="1"/>
        <v>0</v>
      </c>
      <c r="P29" s="229"/>
      <c r="Q29" s="139"/>
      <c r="R29" s="138" t="s">
        <v>81</v>
      </c>
      <c r="S29" s="139" t="s">
        <v>60</v>
      </c>
      <c r="T29" s="140">
        <f>SUMIF(D8:D800, "Pooler", O8:O800)</f>
        <v>0</v>
      </c>
    </row>
    <row r="30" spans="1:20" x14ac:dyDescent="0.25">
      <c r="A30" s="3"/>
      <c r="B30" s="24" t="s">
        <v>167</v>
      </c>
      <c r="C30" s="332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9">
        <f t="shared" si="1"/>
        <v>0</v>
      </c>
      <c r="P30" s="229"/>
      <c r="Q30" s="139"/>
      <c r="R30" s="138" t="s">
        <v>82</v>
      </c>
      <c r="S30" s="139" t="s">
        <v>60</v>
      </c>
      <c r="T30" s="140">
        <f>SUMIF(D8:D800, "Rincon", O8:O800)</f>
        <v>0</v>
      </c>
    </row>
    <row r="31" spans="1:20" x14ac:dyDescent="0.25">
      <c r="A31" s="3"/>
      <c r="B31" s="24" t="s">
        <v>167</v>
      </c>
      <c r="C31" s="332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9">
        <f t="shared" si="1"/>
        <v>0</v>
      </c>
      <c r="P31" s="229"/>
      <c r="Q31" s="139"/>
      <c r="R31" s="138" t="s">
        <v>83</v>
      </c>
      <c r="S31" s="139" t="s">
        <v>60</v>
      </c>
      <c r="T31" s="140">
        <f>SUMIF(D8:D800, "Savannah", O8:O800)</f>
        <v>0</v>
      </c>
    </row>
    <row r="32" spans="1:20" x14ac:dyDescent="0.25">
      <c r="A32" s="3"/>
      <c r="B32" s="24" t="s">
        <v>167</v>
      </c>
      <c r="C32" s="332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9">
        <f t="shared" si="1"/>
        <v>0</v>
      </c>
      <c r="P32" s="229"/>
      <c r="Q32" s="139"/>
      <c r="R32" s="138" t="s">
        <v>84</v>
      </c>
      <c r="S32" s="139" t="s">
        <v>60</v>
      </c>
      <c r="T32" s="140">
        <f>SUMIF(D8:D800, "Watkinsville", O8:O800)</f>
        <v>0</v>
      </c>
    </row>
    <row r="33" spans="1:20" x14ac:dyDescent="0.25">
      <c r="A33" s="3"/>
      <c r="B33" s="24" t="s">
        <v>167</v>
      </c>
      <c r="C33" s="332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9">
        <f t="shared" si="1"/>
        <v>0</v>
      </c>
      <c r="P33" s="229"/>
      <c r="Q33" s="139"/>
      <c r="R33" s="138" t="s">
        <v>85</v>
      </c>
      <c r="S33" s="139" t="s">
        <v>61</v>
      </c>
      <c r="T33" s="140">
        <f>SUMIF(D8:D800, "Winder", O8:O800)</f>
        <v>0</v>
      </c>
    </row>
    <row r="34" spans="1:20" x14ac:dyDescent="0.25">
      <c r="A34" s="3"/>
      <c r="B34" s="24" t="s">
        <v>167</v>
      </c>
      <c r="C34" s="332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19">
        <f t="shared" si="1"/>
        <v>0</v>
      </c>
      <c r="P34" s="229"/>
      <c r="Q34" s="139"/>
      <c r="R34" s="138" t="s">
        <v>86</v>
      </c>
      <c r="S34" s="139" t="s">
        <v>46</v>
      </c>
      <c r="T34" s="140">
        <f>SUMIF(D8:D800, "Toccoa", O8:O800)</f>
        <v>0</v>
      </c>
    </row>
    <row r="35" spans="1:20" x14ac:dyDescent="0.25">
      <c r="A35" s="3"/>
      <c r="B35" s="24" t="s">
        <v>167</v>
      </c>
      <c r="C35" s="332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9">
        <f t="shared" si="1"/>
        <v>0</v>
      </c>
      <c r="P35" s="229"/>
      <c r="Q35" s="139"/>
      <c r="R35"/>
      <c r="S35"/>
      <c r="T35"/>
    </row>
    <row r="36" spans="1:20" x14ac:dyDescent="0.25">
      <c r="A36" s="3"/>
      <c r="B36" s="24" t="s">
        <v>167</v>
      </c>
      <c r="C36" s="332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9">
        <f t="shared" si="1"/>
        <v>0</v>
      </c>
      <c r="P36" s="229"/>
      <c r="Q36" s="139"/>
      <c r="R36"/>
      <c r="S36"/>
      <c r="T36"/>
    </row>
    <row r="37" spans="1:20" x14ac:dyDescent="0.25">
      <c r="A37" s="3"/>
      <c r="B37" s="24" t="s">
        <v>167</v>
      </c>
      <c r="C37" s="333" t="s">
        <v>37</v>
      </c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9">
        <f t="shared" si="1"/>
        <v>0</v>
      </c>
      <c r="P37" s="229"/>
      <c r="Q37" s="139"/>
      <c r="R37"/>
      <c r="S37"/>
      <c r="T37"/>
    </row>
    <row r="38" spans="1:20" x14ac:dyDescent="0.25">
      <c r="A38" s="3"/>
      <c r="B38" s="24" t="s">
        <v>167</v>
      </c>
      <c r="C38" s="334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9">
        <f t="shared" si="1"/>
        <v>0</v>
      </c>
      <c r="P38" s="229"/>
      <c r="Q38" s="139"/>
      <c r="R38"/>
      <c r="S38"/>
      <c r="T38"/>
    </row>
    <row r="39" spans="1:20" x14ac:dyDescent="0.25">
      <c r="A39" s="3"/>
      <c r="B39" s="452" t="s">
        <v>168</v>
      </c>
      <c r="C39" s="451"/>
      <c r="D39" s="451"/>
      <c r="E39" s="451"/>
      <c r="F39" s="451"/>
      <c r="G39" s="451"/>
      <c r="H39" s="451"/>
      <c r="I39" s="451"/>
      <c r="J39" s="451"/>
      <c r="K39" s="451"/>
      <c r="L39" s="451"/>
      <c r="M39" s="451"/>
      <c r="N39" s="451"/>
      <c r="O39" s="451"/>
      <c r="P39" s="226">
        <f>SUM(O41:O60)</f>
        <v>0</v>
      </c>
      <c r="Q39" s="227">
        <f>SUM(Q41:Q60)</f>
        <v>0</v>
      </c>
      <c r="R39"/>
      <c r="S39"/>
      <c r="T39"/>
    </row>
    <row r="40" spans="1:20" x14ac:dyDescent="0.25">
      <c r="A40" s="3"/>
      <c r="B40" s="335" t="s">
        <v>0</v>
      </c>
      <c r="C40" s="216" t="s">
        <v>1</v>
      </c>
      <c r="D40" s="216" t="s">
        <v>2</v>
      </c>
      <c r="E40" s="216" t="s">
        <v>28</v>
      </c>
      <c r="F40" s="216" t="s">
        <v>3</v>
      </c>
      <c r="G40" s="216" t="s">
        <v>4</v>
      </c>
      <c r="H40" s="216" t="s">
        <v>5</v>
      </c>
      <c r="I40" s="216" t="s">
        <v>6</v>
      </c>
      <c r="J40" s="216" t="s">
        <v>7</v>
      </c>
      <c r="K40" s="216" t="s">
        <v>8</v>
      </c>
      <c r="L40" s="216" t="s">
        <v>9</v>
      </c>
      <c r="M40" s="216" t="s">
        <v>10</v>
      </c>
      <c r="N40" s="216" t="s">
        <v>11</v>
      </c>
      <c r="O40" s="216" t="s">
        <v>12</v>
      </c>
      <c r="P40" s="217" t="s">
        <v>22</v>
      </c>
      <c r="Q40" s="228" t="s">
        <v>37</v>
      </c>
      <c r="R40"/>
      <c r="S40"/>
      <c r="T40"/>
    </row>
    <row r="41" spans="1:20" x14ac:dyDescent="0.25">
      <c r="A41" s="3"/>
      <c r="B41" s="24" t="s">
        <v>170</v>
      </c>
      <c r="C41" s="332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9">
        <f t="shared" ref="O41:O103" si="2">SUM(F41:N41)</f>
        <v>0</v>
      </c>
      <c r="P41" s="229"/>
      <c r="Q41" s="139"/>
      <c r="R41"/>
      <c r="S41"/>
      <c r="T41"/>
    </row>
    <row r="42" spans="1:20" x14ac:dyDescent="0.25">
      <c r="A42" s="3"/>
      <c r="B42" s="24" t="s">
        <v>170</v>
      </c>
      <c r="C42" s="332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9">
        <f t="shared" si="2"/>
        <v>0</v>
      </c>
      <c r="P42" s="229"/>
      <c r="Q42" s="139"/>
      <c r="R42"/>
      <c r="S42"/>
      <c r="T42"/>
    </row>
    <row r="43" spans="1:20" x14ac:dyDescent="0.25">
      <c r="A43" s="3"/>
      <c r="B43" s="24" t="s">
        <v>170</v>
      </c>
      <c r="C43" s="332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9">
        <f t="shared" si="2"/>
        <v>0</v>
      </c>
      <c r="P43" s="229"/>
      <c r="Q43" s="139"/>
      <c r="R43"/>
      <c r="S43"/>
      <c r="T43"/>
    </row>
    <row r="44" spans="1:20" x14ac:dyDescent="0.25">
      <c r="A44" s="3"/>
      <c r="B44" s="24" t="s">
        <v>170</v>
      </c>
      <c r="C44" s="332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9">
        <f t="shared" si="2"/>
        <v>0</v>
      </c>
      <c r="P44" s="229"/>
      <c r="Q44" s="139"/>
      <c r="R44"/>
      <c r="S44"/>
      <c r="T44"/>
    </row>
    <row r="45" spans="1:20" x14ac:dyDescent="0.25">
      <c r="A45" s="3"/>
      <c r="B45" s="24" t="s">
        <v>170</v>
      </c>
      <c r="C45" s="332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9">
        <f t="shared" si="2"/>
        <v>0</v>
      </c>
      <c r="P45" s="229"/>
      <c r="Q45" s="139"/>
      <c r="R45"/>
      <c r="S45"/>
      <c r="T45"/>
    </row>
    <row r="46" spans="1:20" x14ac:dyDescent="0.25">
      <c r="A46" s="3"/>
      <c r="B46" s="24" t="s">
        <v>170</v>
      </c>
      <c r="C46" s="332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9">
        <f t="shared" si="2"/>
        <v>0</v>
      </c>
      <c r="P46" s="229"/>
      <c r="Q46" s="139"/>
      <c r="R46"/>
      <c r="S46"/>
      <c r="T46"/>
    </row>
    <row r="47" spans="1:20" x14ac:dyDescent="0.25">
      <c r="A47" s="3"/>
      <c r="B47" s="24" t="s">
        <v>170</v>
      </c>
      <c r="C47" s="332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9">
        <f t="shared" si="2"/>
        <v>0</v>
      </c>
      <c r="P47" s="229"/>
      <c r="Q47" s="139"/>
      <c r="R47"/>
      <c r="S47"/>
      <c r="T47"/>
    </row>
    <row r="48" spans="1:20" x14ac:dyDescent="0.25">
      <c r="A48" s="3"/>
      <c r="B48" s="24" t="s">
        <v>170</v>
      </c>
      <c r="C48" s="332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9">
        <f t="shared" si="2"/>
        <v>0</v>
      </c>
      <c r="P48" s="229"/>
      <c r="Q48" s="139"/>
      <c r="R48"/>
      <c r="S48"/>
      <c r="T48"/>
    </row>
    <row r="49" spans="1:20" x14ac:dyDescent="0.25">
      <c r="A49" s="3"/>
      <c r="B49" s="24" t="s">
        <v>170</v>
      </c>
      <c r="C49" s="332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9">
        <f t="shared" si="2"/>
        <v>0</v>
      </c>
      <c r="P49" s="229"/>
      <c r="Q49" s="139"/>
      <c r="R49"/>
      <c r="S49"/>
      <c r="T49"/>
    </row>
    <row r="50" spans="1:20" x14ac:dyDescent="0.25">
      <c r="A50" s="3"/>
      <c r="B50" s="24" t="s">
        <v>170</v>
      </c>
      <c r="C50" s="332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9">
        <f t="shared" si="2"/>
        <v>0</v>
      </c>
      <c r="P50" s="229"/>
      <c r="Q50" s="139"/>
      <c r="R50"/>
      <c r="S50"/>
      <c r="T50"/>
    </row>
    <row r="51" spans="1:20" x14ac:dyDescent="0.25">
      <c r="A51" s="3"/>
      <c r="B51" s="24" t="s">
        <v>170</v>
      </c>
      <c r="C51" s="332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9">
        <f t="shared" si="2"/>
        <v>0</v>
      </c>
      <c r="P51" s="229"/>
      <c r="Q51" s="139"/>
      <c r="R51"/>
      <c r="S51"/>
      <c r="T51"/>
    </row>
    <row r="52" spans="1:20" x14ac:dyDescent="0.25">
      <c r="A52" s="3"/>
      <c r="B52" s="24" t="s">
        <v>170</v>
      </c>
      <c r="C52" s="332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9">
        <f t="shared" si="2"/>
        <v>0</v>
      </c>
      <c r="P52" s="229"/>
      <c r="Q52" s="139"/>
      <c r="R52"/>
      <c r="S52"/>
      <c r="T52"/>
    </row>
    <row r="53" spans="1:20" x14ac:dyDescent="0.25">
      <c r="A53" s="3"/>
      <c r="B53" s="24" t="s">
        <v>170</v>
      </c>
      <c r="C53" s="332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9">
        <f t="shared" si="2"/>
        <v>0</v>
      </c>
      <c r="P53" s="229"/>
      <c r="Q53" s="139"/>
      <c r="R53"/>
      <c r="S53"/>
      <c r="T53"/>
    </row>
    <row r="54" spans="1:20" x14ac:dyDescent="0.25">
      <c r="A54" s="3"/>
      <c r="B54" s="24" t="s">
        <v>170</v>
      </c>
      <c r="C54" s="332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9">
        <f t="shared" si="2"/>
        <v>0</v>
      </c>
      <c r="P54" s="229"/>
      <c r="Q54" s="139"/>
      <c r="R54"/>
      <c r="S54"/>
      <c r="T54"/>
    </row>
    <row r="55" spans="1:20" x14ac:dyDescent="0.25">
      <c r="A55" s="3"/>
      <c r="B55" s="24" t="s">
        <v>170</v>
      </c>
      <c r="C55" s="332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9">
        <f t="shared" si="2"/>
        <v>0</v>
      </c>
      <c r="P55" s="229"/>
      <c r="Q55" s="139"/>
      <c r="R55"/>
      <c r="S55"/>
      <c r="T55"/>
    </row>
    <row r="56" spans="1:20" x14ac:dyDescent="0.25">
      <c r="A56" s="3"/>
      <c r="B56" s="24" t="s">
        <v>170</v>
      </c>
      <c r="C56" s="332"/>
      <c r="D56" s="218"/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9">
        <f t="shared" si="2"/>
        <v>0</v>
      </c>
      <c r="P56" s="229"/>
      <c r="Q56" s="139"/>
      <c r="R56"/>
      <c r="S56"/>
      <c r="T56"/>
    </row>
    <row r="57" spans="1:20" x14ac:dyDescent="0.25">
      <c r="A57" s="3"/>
      <c r="B57" s="24" t="s">
        <v>170</v>
      </c>
      <c r="C57" s="332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9">
        <f t="shared" si="2"/>
        <v>0</v>
      </c>
      <c r="P57" s="229"/>
      <c r="Q57" s="139"/>
      <c r="R57"/>
      <c r="S57"/>
      <c r="T57"/>
    </row>
    <row r="58" spans="1:20" x14ac:dyDescent="0.25">
      <c r="A58" s="3"/>
      <c r="B58" s="24" t="s">
        <v>170</v>
      </c>
      <c r="C58" s="332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9">
        <f t="shared" si="2"/>
        <v>0</v>
      </c>
      <c r="P58" s="229"/>
      <c r="Q58" s="139"/>
      <c r="R58"/>
      <c r="S58"/>
      <c r="T58"/>
    </row>
    <row r="59" spans="1:20" x14ac:dyDescent="0.25">
      <c r="A59" s="3"/>
      <c r="B59" s="24" t="s">
        <v>170</v>
      </c>
      <c r="C59" s="333" t="s">
        <v>37</v>
      </c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9">
        <f t="shared" si="2"/>
        <v>0</v>
      </c>
      <c r="P59" s="229"/>
      <c r="Q59" s="139"/>
      <c r="R59"/>
      <c r="S59"/>
      <c r="T59"/>
    </row>
    <row r="60" spans="1:20" x14ac:dyDescent="0.25">
      <c r="A60" s="3"/>
      <c r="B60" s="24" t="s">
        <v>170</v>
      </c>
      <c r="C60" s="334"/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9">
        <f t="shared" si="2"/>
        <v>0</v>
      </c>
      <c r="P60" s="229"/>
      <c r="Q60" s="139"/>
      <c r="R60"/>
      <c r="S60"/>
      <c r="T60"/>
    </row>
    <row r="61" spans="1:20" x14ac:dyDescent="0.25">
      <c r="A61" s="3"/>
      <c r="B61" s="452" t="s">
        <v>127</v>
      </c>
      <c r="C61" s="451"/>
      <c r="D61" s="451"/>
      <c r="E61" s="451"/>
      <c r="F61" s="451"/>
      <c r="G61" s="451"/>
      <c r="H61" s="451"/>
      <c r="I61" s="451"/>
      <c r="J61" s="451"/>
      <c r="K61" s="451"/>
      <c r="L61" s="451"/>
      <c r="M61" s="451"/>
      <c r="N61" s="451"/>
      <c r="O61" s="451"/>
      <c r="P61" s="226">
        <f>SUM(O63:O82)</f>
        <v>0</v>
      </c>
      <c r="Q61" s="227">
        <f>SUM(Q63:Q82)</f>
        <v>0</v>
      </c>
      <c r="R61"/>
      <c r="S61"/>
      <c r="T61"/>
    </row>
    <row r="62" spans="1:20" x14ac:dyDescent="0.25">
      <c r="A62" s="3"/>
      <c r="B62" s="335" t="s">
        <v>0</v>
      </c>
      <c r="C62" s="216" t="s">
        <v>1</v>
      </c>
      <c r="D62" s="216" t="s">
        <v>2</v>
      </c>
      <c r="E62" s="216" t="s">
        <v>28</v>
      </c>
      <c r="F62" s="216" t="s">
        <v>3</v>
      </c>
      <c r="G62" s="216" t="s">
        <v>4</v>
      </c>
      <c r="H62" s="216" t="s">
        <v>5</v>
      </c>
      <c r="I62" s="216" t="s">
        <v>6</v>
      </c>
      <c r="J62" s="216" t="s">
        <v>7</v>
      </c>
      <c r="K62" s="216" t="s">
        <v>8</v>
      </c>
      <c r="L62" s="216" t="s">
        <v>9</v>
      </c>
      <c r="M62" s="216" t="s">
        <v>10</v>
      </c>
      <c r="N62" s="216" t="s">
        <v>11</v>
      </c>
      <c r="O62" s="216" t="s">
        <v>12</v>
      </c>
      <c r="P62" s="217" t="s">
        <v>22</v>
      </c>
      <c r="Q62" s="228" t="s">
        <v>37</v>
      </c>
      <c r="R62"/>
      <c r="S62"/>
      <c r="T62"/>
    </row>
    <row r="63" spans="1:20" x14ac:dyDescent="0.25">
      <c r="A63" s="3"/>
      <c r="B63" s="24" t="s">
        <v>169</v>
      </c>
      <c r="C63" s="332"/>
      <c r="D63" s="218"/>
      <c r="E63" s="218"/>
      <c r="F63" s="220"/>
      <c r="G63" s="220"/>
      <c r="H63" s="220"/>
      <c r="I63" s="220"/>
      <c r="J63" s="220"/>
      <c r="K63" s="220"/>
      <c r="L63" s="220"/>
      <c r="M63" s="220"/>
      <c r="N63" s="220"/>
      <c r="O63" s="219">
        <f t="shared" si="2"/>
        <v>0</v>
      </c>
      <c r="P63" s="229"/>
      <c r="Q63" s="139"/>
      <c r="R63"/>
      <c r="S63"/>
      <c r="T63"/>
    </row>
    <row r="64" spans="1:20" x14ac:dyDescent="0.25">
      <c r="A64" s="3"/>
      <c r="B64" s="24" t="s">
        <v>169</v>
      </c>
      <c r="C64" s="332"/>
      <c r="D64" s="218"/>
      <c r="E64" s="218"/>
      <c r="F64" s="220"/>
      <c r="G64" s="220"/>
      <c r="H64" s="220"/>
      <c r="I64" s="220"/>
      <c r="J64" s="220"/>
      <c r="K64" s="220"/>
      <c r="L64" s="220"/>
      <c r="M64" s="220"/>
      <c r="N64" s="220"/>
      <c r="O64" s="219">
        <f t="shared" si="2"/>
        <v>0</v>
      </c>
      <c r="P64" s="229"/>
      <c r="Q64" s="139"/>
      <c r="R64"/>
      <c r="S64"/>
      <c r="T64"/>
    </row>
    <row r="65" spans="1:20" x14ac:dyDescent="0.25">
      <c r="A65" s="3"/>
      <c r="B65" s="24" t="s">
        <v>169</v>
      </c>
      <c r="C65" s="332"/>
      <c r="D65" s="218"/>
      <c r="E65" s="218"/>
      <c r="F65" s="220"/>
      <c r="G65" s="220"/>
      <c r="H65" s="220"/>
      <c r="I65" s="220"/>
      <c r="J65" s="220"/>
      <c r="K65" s="220"/>
      <c r="L65" s="220"/>
      <c r="M65" s="220"/>
      <c r="N65" s="220"/>
      <c r="O65" s="219">
        <f t="shared" si="2"/>
        <v>0</v>
      </c>
      <c r="P65" s="229"/>
      <c r="Q65" s="139"/>
      <c r="R65"/>
      <c r="S65"/>
      <c r="T65"/>
    </row>
    <row r="66" spans="1:20" x14ac:dyDescent="0.25">
      <c r="A66" s="3"/>
      <c r="B66" s="24" t="s">
        <v>169</v>
      </c>
      <c r="C66" s="332"/>
      <c r="D66" s="218"/>
      <c r="E66" s="218"/>
      <c r="F66" s="220"/>
      <c r="G66" s="220"/>
      <c r="H66" s="220"/>
      <c r="I66" s="220"/>
      <c r="J66" s="220"/>
      <c r="K66" s="220"/>
      <c r="L66" s="220"/>
      <c r="M66" s="220"/>
      <c r="N66" s="220"/>
      <c r="O66" s="219">
        <f t="shared" si="2"/>
        <v>0</v>
      </c>
      <c r="P66" s="229"/>
      <c r="Q66" s="139"/>
      <c r="R66"/>
      <c r="S66"/>
      <c r="T66"/>
    </row>
    <row r="67" spans="1:20" x14ac:dyDescent="0.25">
      <c r="A67" s="3"/>
      <c r="B67" s="24" t="s">
        <v>169</v>
      </c>
      <c r="C67" s="332"/>
      <c r="D67" s="218"/>
      <c r="E67" s="218"/>
      <c r="F67" s="220"/>
      <c r="G67" s="220"/>
      <c r="H67" s="220"/>
      <c r="I67" s="220"/>
      <c r="J67" s="220"/>
      <c r="K67" s="220"/>
      <c r="L67" s="220"/>
      <c r="M67" s="220"/>
      <c r="N67" s="220"/>
      <c r="O67" s="219">
        <f t="shared" si="2"/>
        <v>0</v>
      </c>
      <c r="P67" s="229"/>
      <c r="Q67" s="139"/>
      <c r="R67"/>
      <c r="S67"/>
      <c r="T67"/>
    </row>
    <row r="68" spans="1:20" x14ac:dyDescent="0.25">
      <c r="A68" s="3"/>
      <c r="B68" s="24" t="s">
        <v>169</v>
      </c>
      <c r="C68" s="332"/>
      <c r="D68" s="218"/>
      <c r="E68" s="218"/>
      <c r="F68" s="220"/>
      <c r="G68" s="220"/>
      <c r="H68" s="220"/>
      <c r="I68" s="220"/>
      <c r="J68" s="220"/>
      <c r="K68" s="220"/>
      <c r="L68" s="220"/>
      <c r="M68" s="220"/>
      <c r="N68" s="220"/>
      <c r="O68" s="219">
        <f t="shared" si="2"/>
        <v>0</v>
      </c>
      <c r="P68" s="229"/>
      <c r="Q68" s="139"/>
      <c r="R68"/>
      <c r="S68"/>
      <c r="T68"/>
    </row>
    <row r="69" spans="1:20" x14ac:dyDescent="0.25">
      <c r="A69" s="3"/>
      <c r="B69" s="24" t="s">
        <v>169</v>
      </c>
      <c r="C69" s="332"/>
      <c r="D69" s="218"/>
      <c r="E69" s="218"/>
      <c r="F69" s="220"/>
      <c r="G69" s="220"/>
      <c r="H69" s="220"/>
      <c r="I69" s="220"/>
      <c r="J69" s="220"/>
      <c r="K69" s="220"/>
      <c r="L69" s="220"/>
      <c r="M69" s="220"/>
      <c r="N69" s="220"/>
      <c r="O69" s="219">
        <f t="shared" si="2"/>
        <v>0</v>
      </c>
      <c r="P69" s="229"/>
      <c r="Q69" s="139"/>
      <c r="R69"/>
      <c r="S69"/>
      <c r="T69"/>
    </row>
    <row r="70" spans="1:20" x14ac:dyDescent="0.25">
      <c r="A70" s="3"/>
      <c r="B70" s="24" t="s">
        <v>169</v>
      </c>
      <c r="C70" s="332"/>
      <c r="D70" s="218"/>
      <c r="E70" s="218"/>
      <c r="F70" s="220"/>
      <c r="G70" s="220"/>
      <c r="H70" s="220"/>
      <c r="I70" s="220"/>
      <c r="J70" s="220"/>
      <c r="K70" s="220"/>
      <c r="L70" s="220"/>
      <c r="M70" s="220"/>
      <c r="N70" s="220"/>
      <c r="O70" s="219">
        <f t="shared" si="2"/>
        <v>0</v>
      </c>
      <c r="P70" s="229"/>
      <c r="Q70" s="139"/>
      <c r="R70"/>
      <c r="S70"/>
      <c r="T70"/>
    </row>
    <row r="71" spans="1:20" x14ac:dyDescent="0.25">
      <c r="A71" s="3"/>
      <c r="B71" s="24" t="s">
        <v>169</v>
      </c>
      <c r="C71" s="332"/>
      <c r="D71" s="218"/>
      <c r="E71" s="218"/>
      <c r="F71" s="220"/>
      <c r="G71" s="220"/>
      <c r="H71" s="220"/>
      <c r="I71" s="220"/>
      <c r="J71" s="220"/>
      <c r="K71" s="220"/>
      <c r="L71" s="220"/>
      <c r="M71" s="220"/>
      <c r="N71" s="220"/>
      <c r="O71" s="219">
        <f t="shared" si="2"/>
        <v>0</v>
      </c>
      <c r="P71" s="229"/>
      <c r="Q71" s="139"/>
      <c r="R71"/>
      <c r="S71"/>
      <c r="T71"/>
    </row>
    <row r="72" spans="1:20" x14ac:dyDescent="0.25">
      <c r="A72" s="3"/>
      <c r="B72" s="24" t="s">
        <v>169</v>
      </c>
      <c r="C72" s="332"/>
      <c r="D72" s="218"/>
      <c r="E72" s="218"/>
      <c r="F72" s="220"/>
      <c r="G72" s="220"/>
      <c r="H72" s="220"/>
      <c r="I72" s="220"/>
      <c r="J72" s="220"/>
      <c r="K72" s="220"/>
      <c r="L72" s="220"/>
      <c r="M72" s="220"/>
      <c r="N72" s="220"/>
      <c r="O72" s="219">
        <f t="shared" si="2"/>
        <v>0</v>
      </c>
      <c r="P72" s="229"/>
      <c r="Q72" s="139"/>
      <c r="R72"/>
      <c r="S72"/>
      <c r="T72"/>
    </row>
    <row r="73" spans="1:20" x14ac:dyDescent="0.25">
      <c r="A73" s="3"/>
      <c r="B73" s="24" t="s">
        <v>169</v>
      </c>
      <c r="C73" s="332"/>
      <c r="D73" s="218"/>
      <c r="E73" s="218"/>
      <c r="F73" s="220"/>
      <c r="G73" s="220"/>
      <c r="H73" s="220"/>
      <c r="I73" s="220"/>
      <c r="J73" s="220"/>
      <c r="K73" s="220"/>
      <c r="L73" s="220"/>
      <c r="M73" s="220"/>
      <c r="N73" s="220"/>
      <c r="O73" s="219">
        <f t="shared" si="2"/>
        <v>0</v>
      </c>
      <c r="P73" s="229"/>
      <c r="Q73" s="139"/>
      <c r="R73"/>
      <c r="S73"/>
      <c r="T73"/>
    </row>
    <row r="74" spans="1:20" x14ac:dyDescent="0.25">
      <c r="A74" s="3"/>
      <c r="B74" s="24" t="s">
        <v>169</v>
      </c>
      <c r="C74" s="332"/>
      <c r="D74" s="218"/>
      <c r="E74" s="218"/>
      <c r="F74" s="220"/>
      <c r="G74" s="220"/>
      <c r="H74" s="220"/>
      <c r="I74" s="220"/>
      <c r="J74" s="220"/>
      <c r="K74" s="220"/>
      <c r="L74" s="220"/>
      <c r="M74" s="220"/>
      <c r="N74" s="220"/>
      <c r="O74" s="219">
        <f t="shared" si="2"/>
        <v>0</v>
      </c>
      <c r="P74" s="229"/>
      <c r="Q74" s="139"/>
      <c r="R74"/>
      <c r="S74"/>
      <c r="T74"/>
    </row>
    <row r="75" spans="1:20" x14ac:dyDescent="0.25">
      <c r="A75" s="3"/>
      <c r="B75" s="24" t="s">
        <v>169</v>
      </c>
      <c r="C75" s="332"/>
      <c r="D75" s="218"/>
      <c r="E75" s="218"/>
      <c r="F75" s="220"/>
      <c r="G75" s="220"/>
      <c r="H75" s="220"/>
      <c r="I75" s="220"/>
      <c r="J75" s="220"/>
      <c r="K75" s="220"/>
      <c r="L75" s="220"/>
      <c r="M75" s="220"/>
      <c r="N75" s="220"/>
      <c r="O75" s="219">
        <f t="shared" si="2"/>
        <v>0</v>
      </c>
      <c r="P75" s="229"/>
      <c r="Q75" s="139"/>
      <c r="R75"/>
      <c r="S75"/>
      <c r="T75"/>
    </row>
    <row r="76" spans="1:20" x14ac:dyDescent="0.25">
      <c r="A76" s="3"/>
      <c r="B76" s="24" t="s">
        <v>169</v>
      </c>
      <c r="C76" s="332"/>
      <c r="D76" s="218"/>
      <c r="E76" s="218"/>
      <c r="F76" s="220"/>
      <c r="G76" s="220"/>
      <c r="H76" s="220"/>
      <c r="I76" s="220"/>
      <c r="J76" s="220"/>
      <c r="K76" s="220"/>
      <c r="L76" s="220"/>
      <c r="M76" s="220"/>
      <c r="N76" s="220"/>
      <c r="O76" s="219">
        <f t="shared" si="2"/>
        <v>0</v>
      </c>
      <c r="P76" s="229"/>
      <c r="Q76" s="139"/>
      <c r="R76"/>
      <c r="S76"/>
      <c r="T76"/>
    </row>
    <row r="77" spans="1:20" x14ac:dyDescent="0.25">
      <c r="A77" s="3"/>
      <c r="B77" s="24" t="s">
        <v>169</v>
      </c>
      <c r="C77" s="332"/>
      <c r="D77" s="218"/>
      <c r="E77" s="218"/>
      <c r="F77" s="220"/>
      <c r="G77" s="220"/>
      <c r="H77" s="220"/>
      <c r="I77" s="220"/>
      <c r="J77" s="220"/>
      <c r="K77" s="220"/>
      <c r="L77" s="220"/>
      <c r="M77" s="220"/>
      <c r="N77" s="220"/>
      <c r="O77" s="219">
        <f t="shared" si="2"/>
        <v>0</v>
      </c>
      <c r="P77" s="229"/>
      <c r="Q77" s="139"/>
      <c r="R77"/>
      <c r="S77"/>
      <c r="T77"/>
    </row>
    <row r="78" spans="1:20" x14ac:dyDescent="0.25">
      <c r="A78" s="3"/>
      <c r="B78" s="24" t="s">
        <v>169</v>
      </c>
      <c r="C78" s="332"/>
      <c r="D78" s="218"/>
      <c r="E78" s="218"/>
      <c r="F78" s="220"/>
      <c r="G78" s="220"/>
      <c r="H78" s="220"/>
      <c r="I78" s="220"/>
      <c r="J78" s="220"/>
      <c r="K78" s="220"/>
      <c r="L78" s="220"/>
      <c r="M78" s="220"/>
      <c r="N78" s="220"/>
      <c r="O78" s="219">
        <f t="shared" si="2"/>
        <v>0</v>
      </c>
      <c r="P78" s="229"/>
      <c r="Q78" s="139"/>
      <c r="R78"/>
      <c r="S78"/>
      <c r="T78"/>
    </row>
    <row r="79" spans="1:20" x14ac:dyDescent="0.25">
      <c r="A79" s="3"/>
      <c r="B79" s="24" t="s">
        <v>169</v>
      </c>
      <c r="C79" s="332"/>
      <c r="D79" s="218"/>
      <c r="E79" s="218"/>
      <c r="F79" s="220"/>
      <c r="G79" s="220"/>
      <c r="H79" s="220"/>
      <c r="I79" s="220"/>
      <c r="J79" s="220"/>
      <c r="K79" s="220"/>
      <c r="L79" s="220"/>
      <c r="M79" s="220"/>
      <c r="N79" s="220"/>
      <c r="O79" s="219">
        <f t="shared" si="2"/>
        <v>0</v>
      </c>
      <c r="P79" s="229"/>
      <c r="Q79" s="139"/>
      <c r="R79"/>
      <c r="S79"/>
      <c r="T79"/>
    </row>
    <row r="80" spans="1:20" x14ac:dyDescent="0.25">
      <c r="A80" s="3"/>
      <c r="B80" s="24" t="s">
        <v>169</v>
      </c>
      <c r="C80" s="332"/>
      <c r="D80" s="218"/>
      <c r="E80" s="218"/>
      <c r="F80" s="220"/>
      <c r="G80" s="220"/>
      <c r="H80" s="220"/>
      <c r="I80" s="220"/>
      <c r="J80" s="220"/>
      <c r="K80" s="220"/>
      <c r="L80" s="220"/>
      <c r="M80" s="220"/>
      <c r="N80" s="220"/>
      <c r="O80" s="219">
        <f t="shared" si="2"/>
        <v>0</v>
      </c>
      <c r="P80" s="229"/>
      <c r="Q80" s="139"/>
      <c r="R80"/>
      <c r="S80"/>
      <c r="T80"/>
    </row>
    <row r="81" spans="1:20" x14ac:dyDescent="0.25">
      <c r="A81" s="3"/>
      <c r="B81" s="24" t="s">
        <v>169</v>
      </c>
      <c r="C81" s="333" t="s">
        <v>37</v>
      </c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19">
        <f t="shared" si="2"/>
        <v>0</v>
      </c>
      <c r="P81" s="229"/>
      <c r="Q81" s="139"/>
      <c r="R81"/>
      <c r="S81"/>
      <c r="T81"/>
    </row>
    <row r="82" spans="1:20" x14ac:dyDescent="0.25">
      <c r="A82" s="3"/>
      <c r="B82" s="24" t="s">
        <v>169</v>
      </c>
      <c r="C82" s="334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9">
        <f t="shared" si="2"/>
        <v>0</v>
      </c>
      <c r="P82" s="229"/>
      <c r="Q82" s="139"/>
      <c r="R82"/>
      <c r="S82"/>
      <c r="T82"/>
    </row>
    <row r="83" spans="1:20" x14ac:dyDescent="0.25">
      <c r="A83" s="3"/>
      <c r="B83" s="452" t="s">
        <v>171</v>
      </c>
      <c r="C83" s="451"/>
      <c r="D83" s="451"/>
      <c r="E83" s="451"/>
      <c r="F83" s="451"/>
      <c r="G83" s="451"/>
      <c r="H83" s="451"/>
      <c r="I83" s="451"/>
      <c r="J83" s="451"/>
      <c r="K83" s="451"/>
      <c r="L83" s="451"/>
      <c r="M83" s="451"/>
      <c r="N83" s="451"/>
      <c r="O83" s="451"/>
      <c r="P83" s="226">
        <f>SUM(O85:O103)</f>
        <v>0</v>
      </c>
      <c r="Q83" s="227">
        <f>SUM(Q85:Q103)</f>
        <v>0</v>
      </c>
      <c r="R83"/>
      <c r="S83"/>
      <c r="T83"/>
    </row>
    <row r="84" spans="1:20" x14ac:dyDescent="0.25">
      <c r="A84" s="3"/>
      <c r="B84" s="335" t="s">
        <v>0</v>
      </c>
      <c r="C84" s="216" t="s">
        <v>1</v>
      </c>
      <c r="D84" s="216" t="s">
        <v>2</v>
      </c>
      <c r="E84" s="216" t="s">
        <v>28</v>
      </c>
      <c r="F84" s="216" t="s">
        <v>3</v>
      </c>
      <c r="G84" s="216" t="s">
        <v>4</v>
      </c>
      <c r="H84" s="216" t="s">
        <v>5</v>
      </c>
      <c r="I84" s="216" t="s">
        <v>6</v>
      </c>
      <c r="J84" s="216" t="s">
        <v>7</v>
      </c>
      <c r="K84" s="216" t="s">
        <v>8</v>
      </c>
      <c r="L84" s="216" t="s">
        <v>9</v>
      </c>
      <c r="M84" s="216" t="s">
        <v>10</v>
      </c>
      <c r="N84" s="216" t="s">
        <v>11</v>
      </c>
      <c r="O84" s="216" t="s">
        <v>12</v>
      </c>
      <c r="P84" s="217" t="s">
        <v>22</v>
      </c>
      <c r="Q84" s="228" t="s">
        <v>37</v>
      </c>
      <c r="R84"/>
      <c r="S84"/>
      <c r="T84"/>
    </row>
    <row r="85" spans="1:20" x14ac:dyDescent="0.25">
      <c r="A85" s="3"/>
      <c r="B85" s="24" t="s">
        <v>171</v>
      </c>
      <c r="C85" s="332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9">
        <f t="shared" si="2"/>
        <v>0</v>
      </c>
      <c r="P85" s="229"/>
      <c r="Q85" s="139"/>
      <c r="R85"/>
      <c r="S85"/>
      <c r="T85"/>
    </row>
    <row r="86" spans="1:20" x14ac:dyDescent="0.25">
      <c r="A86" s="3"/>
      <c r="B86" s="24" t="s">
        <v>171</v>
      </c>
      <c r="C86" s="332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9">
        <f t="shared" si="2"/>
        <v>0</v>
      </c>
      <c r="P86" s="229"/>
      <c r="Q86" s="139"/>
      <c r="R86"/>
      <c r="S86"/>
      <c r="T86"/>
    </row>
    <row r="87" spans="1:20" x14ac:dyDescent="0.25">
      <c r="A87" s="3"/>
      <c r="B87" s="24" t="s">
        <v>171</v>
      </c>
      <c r="C87" s="332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9">
        <f t="shared" si="2"/>
        <v>0</v>
      </c>
      <c r="P87" s="229"/>
      <c r="Q87" s="139"/>
      <c r="R87"/>
      <c r="S87"/>
      <c r="T87"/>
    </row>
    <row r="88" spans="1:20" x14ac:dyDescent="0.25">
      <c r="A88" s="3"/>
      <c r="B88" s="24" t="s">
        <v>171</v>
      </c>
      <c r="C88" s="332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9">
        <f t="shared" si="2"/>
        <v>0</v>
      </c>
      <c r="P88" s="229"/>
      <c r="Q88" s="139"/>
      <c r="R88"/>
      <c r="S88"/>
      <c r="T88"/>
    </row>
    <row r="89" spans="1:20" x14ac:dyDescent="0.25">
      <c r="A89" s="3"/>
      <c r="B89" s="24" t="s">
        <v>171</v>
      </c>
      <c r="C89" s="332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9">
        <f t="shared" si="2"/>
        <v>0</v>
      </c>
      <c r="P89" s="229"/>
      <c r="Q89" s="139"/>
      <c r="R89"/>
      <c r="S89"/>
      <c r="T89"/>
    </row>
    <row r="90" spans="1:20" x14ac:dyDescent="0.25">
      <c r="A90" s="3"/>
      <c r="B90" s="24" t="s">
        <v>171</v>
      </c>
      <c r="C90" s="332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9">
        <f t="shared" si="2"/>
        <v>0</v>
      </c>
      <c r="P90" s="229"/>
      <c r="Q90" s="139"/>
      <c r="R90"/>
      <c r="S90"/>
      <c r="T90"/>
    </row>
    <row r="91" spans="1:20" x14ac:dyDescent="0.25">
      <c r="A91" s="3"/>
      <c r="B91" s="24" t="s">
        <v>171</v>
      </c>
      <c r="C91" s="332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9">
        <f t="shared" si="2"/>
        <v>0</v>
      </c>
      <c r="P91" s="229"/>
      <c r="Q91" s="139"/>
      <c r="R91"/>
      <c r="S91"/>
      <c r="T91"/>
    </row>
    <row r="92" spans="1:20" x14ac:dyDescent="0.25">
      <c r="A92" s="3"/>
      <c r="B92" s="24" t="s">
        <v>171</v>
      </c>
      <c r="C92" s="332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9">
        <f t="shared" si="2"/>
        <v>0</v>
      </c>
      <c r="P92" s="229"/>
      <c r="Q92" s="139"/>
      <c r="R92"/>
      <c r="S92"/>
      <c r="T92"/>
    </row>
    <row r="93" spans="1:20" x14ac:dyDescent="0.25">
      <c r="A93" s="3"/>
      <c r="B93" s="24" t="s">
        <v>171</v>
      </c>
      <c r="C93" s="332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9">
        <f t="shared" si="2"/>
        <v>0</v>
      </c>
      <c r="P93" s="229"/>
      <c r="Q93" s="139"/>
      <c r="R93"/>
      <c r="S93"/>
      <c r="T93"/>
    </row>
    <row r="94" spans="1:20" x14ac:dyDescent="0.25">
      <c r="A94" s="3"/>
      <c r="B94" s="24" t="s">
        <v>171</v>
      </c>
      <c r="C94" s="332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9">
        <f t="shared" si="2"/>
        <v>0</v>
      </c>
      <c r="P94" s="229"/>
      <c r="Q94" s="139"/>
      <c r="R94"/>
      <c r="S94"/>
      <c r="T94"/>
    </row>
    <row r="95" spans="1:20" x14ac:dyDescent="0.25">
      <c r="A95" s="3"/>
      <c r="B95" s="24" t="s">
        <v>171</v>
      </c>
      <c r="C95" s="332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9">
        <f t="shared" si="2"/>
        <v>0</v>
      </c>
      <c r="P95" s="229"/>
      <c r="Q95" s="139"/>
      <c r="R95"/>
      <c r="S95"/>
      <c r="T95"/>
    </row>
    <row r="96" spans="1:20" x14ac:dyDescent="0.25">
      <c r="A96" s="3"/>
      <c r="B96" s="24" t="s">
        <v>171</v>
      </c>
      <c r="C96" s="332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9">
        <f t="shared" si="2"/>
        <v>0</v>
      </c>
      <c r="P96" s="229"/>
      <c r="Q96" s="139"/>
      <c r="R96"/>
      <c r="S96"/>
      <c r="T96"/>
    </row>
    <row r="97" spans="1:20" x14ac:dyDescent="0.25">
      <c r="A97" s="3"/>
      <c r="B97" s="24" t="s">
        <v>171</v>
      </c>
      <c r="C97" s="332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9">
        <f t="shared" si="2"/>
        <v>0</v>
      </c>
      <c r="P97" s="229"/>
      <c r="Q97" s="139"/>
      <c r="R97"/>
      <c r="S97"/>
      <c r="T97"/>
    </row>
    <row r="98" spans="1:20" x14ac:dyDescent="0.25">
      <c r="A98" s="3"/>
      <c r="B98" s="24" t="s">
        <v>171</v>
      </c>
      <c r="C98" s="332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9">
        <f t="shared" si="2"/>
        <v>0</v>
      </c>
      <c r="P98" s="229"/>
      <c r="Q98" s="139"/>
      <c r="R98"/>
      <c r="S98"/>
      <c r="T98"/>
    </row>
    <row r="99" spans="1:20" x14ac:dyDescent="0.25">
      <c r="A99" s="3"/>
      <c r="B99" s="24" t="s">
        <v>171</v>
      </c>
      <c r="C99" s="332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9">
        <f t="shared" si="2"/>
        <v>0</v>
      </c>
      <c r="P99" s="229"/>
      <c r="Q99" s="139"/>
      <c r="R99"/>
      <c r="S99"/>
      <c r="T99"/>
    </row>
    <row r="100" spans="1:20" x14ac:dyDescent="0.25">
      <c r="A100" s="3"/>
      <c r="B100" s="24" t="s">
        <v>171</v>
      </c>
      <c r="C100" s="332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9">
        <f t="shared" si="2"/>
        <v>0</v>
      </c>
      <c r="P100" s="229"/>
      <c r="Q100" s="139"/>
      <c r="R100"/>
      <c r="S100"/>
      <c r="T100"/>
    </row>
    <row r="101" spans="1:20" x14ac:dyDescent="0.25">
      <c r="A101" s="3"/>
      <c r="B101" s="24" t="s">
        <v>171</v>
      </c>
      <c r="C101" s="332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9">
        <f t="shared" si="2"/>
        <v>0</v>
      </c>
      <c r="P101" s="229"/>
      <c r="Q101" s="139"/>
      <c r="R101"/>
      <c r="S101"/>
      <c r="T101"/>
    </row>
    <row r="102" spans="1:20" x14ac:dyDescent="0.25">
      <c r="A102" s="3"/>
      <c r="B102" s="24" t="s">
        <v>171</v>
      </c>
      <c r="C102" s="333" t="s">
        <v>37</v>
      </c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9">
        <f t="shared" si="2"/>
        <v>0</v>
      </c>
      <c r="P102" s="229"/>
      <c r="Q102" s="139"/>
      <c r="R102"/>
      <c r="S102"/>
      <c r="T102"/>
    </row>
    <row r="103" spans="1:20" x14ac:dyDescent="0.25">
      <c r="A103" s="3"/>
      <c r="B103" s="24" t="s">
        <v>171</v>
      </c>
      <c r="C103" s="334"/>
      <c r="D103" s="218"/>
      <c r="E103" s="218"/>
      <c r="F103" s="218"/>
      <c r="G103" s="218"/>
      <c r="H103" s="218"/>
      <c r="I103" s="218"/>
      <c r="J103" s="218"/>
      <c r="K103" s="218"/>
      <c r="L103" s="218"/>
      <c r="M103" s="218"/>
      <c r="N103" s="218"/>
      <c r="O103" s="219">
        <f t="shared" si="2"/>
        <v>0</v>
      </c>
      <c r="P103" s="229"/>
      <c r="Q103" s="139"/>
      <c r="R103"/>
      <c r="S103"/>
      <c r="T103"/>
    </row>
    <row r="104" spans="1:20" x14ac:dyDescent="0.25">
      <c r="A104" s="3"/>
      <c r="B104" s="452" t="s">
        <v>172</v>
      </c>
      <c r="C104" s="451"/>
      <c r="D104" s="451"/>
      <c r="E104" s="451"/>
      <c r="F104" s="451"/>
      <c r="G104" s="451"/>
      <c r="H104" s="451"/>
      <c r="I104" s="451"/>
      <c r="J104" s="451"/>
      <c r="K104" s="451"/>
      <c r="L104" s="451"/>
      <c r="M104" s="451"/>
      <c r="N104" s="451"/>
      <c r="O104" s="451"/>
      <c r="P104" s="226">
        <f>SUM(O106:O119)</f>
        <v>0</v>
      </c>
      <c r="Q104" s="227">
        <f>SUM(Q106:Q119)</f>
        <v>0</v>
      </c>
      <c r="R104"/>
      <c r="S104"/>
      <c r="T104"/>
    </row>
    <row r="105" spans="1:20" x14ac:dyDescent="0.25">
      <c r="A105" s="3"/>
      <c r="B105" s="335" t="s">
        <v>0</v>
      </c>
      <c r="C105" s="216" t="s">
        <v>1</v>
      </c>
      <c r="D105" s="216" t="s">
        <v>2</v>
      </c>
      <c r="E105" s="216" t="s">
        <v>28</v>
      </c>
      <c r="F105" s="216" t="s">
        <v>3</v>
      </c>
      <c r="G105" s="216" t="s">
        <v>4</v>
      </c>
      <c r="H105" s="216" t="s">
        <v>5</v>
      </c>
      <c r="I105" s="216" t="s">
        <v>6</v>
      </c>
      <c r="J105" s="216" t="s">
        <v>7</v>
      </c>
      <c r="K105" s="216" t="s">
        <v>8</v>
      </c>
      <c r="L105" s="216" t="s">
        <v>9</v>
      </c>
      <c r="M105" s="216" t="s">
        <v>10</v>
      </c>
      <c r="N105" s="216" t="s">
        <v>11</v>
      </c>
      <c r="O105" s="216" t="s">
        <v>12</v>
      </c>
      <c r="P105" s="217" t="s">
        <v>22</v>
      </c>
      <c r="Q105" s="228" t="s">
        <v>37</v>
      </c>
      <c r="R105"/>
      <c r="S105"/>
      <c r="T105"/>
    </row>
    <row r="106" spans="1:20" x14ac:dyDescent="0.25">
      <c r="A106" s="3"/>
      <c r="B106" s="24" t="s">
        <v>172</v>
      </c>
      <c r="C106" s="332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9">
        <f t="shared" ref="O106:O169" si="3">SUM(F106:N106)</f>
        <v>0</v>
      </c>
      <c r="P106" s="229"/>
      <c r="Q106" s="139"/>
      <c r="R106"/>
      <c r="S106"/>
      <c r="T106"/>
    </row>
    <row r="107" spans="1:20" x14ac:dyDescent="0.25">
      <c r="A107" s="3"/>
      <c r="B107" s="24" t="s">
        <v>172</v>
      </c>
      <c r="C107" s="332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9">
        <f t="shared" si="3"/>
        <v>0</v>
      </c>
      <c r="P107" s="229"/>
      <c r="Q107" s="139"/>
      <c r="R107"/>
      <c r="S107"/>
      <c r="T107"/>
    </row>
    <row r="108" spans="1:20" x14ac:dyDescent="0.25">
      <c r="A108" s="3"/>
      <c r="B108" s="24" t="s">
        <v>172</v>
      </c>
      <c r="C108" s="332"/>
      <c r="D108" s="218"/>
      <c r="E108" s="218"/>
      <c r="F108" s="218"/>
      <c r="G108" s="218"/>
      <c r="H108" s="218"/>
      <c r="I108" s="218"/>
      <c r="J108" s="218"/>
      <c r="K108" s="218"/>
      <c r="L108" s="218"/>
      <c r="M108" s="218"/>
      <c r="N108" s="218"/>
      <c r="O108" s="219">
        <f t="shared" si="3"/>
        <v>0</v>
      </c>
      <c r="P108" s="229"/>
      <c r="Q108" s="139"/>
      <c r="R108"/>
      <c r="S108"/>
      <c r="T108"/>
    </row>
    <row r="109" spans="1:20" x14ac:dyDescent="0.25">
      <c r="A109" s="3"/>
      <c r="B109" s="24" t="s">
        <v>172</v>
      </c>
      <c r="C109" s="332"/>
      <c r="D109" s="218"/>
      <c r="E109" s="218"/>
      <c r="F109" s="218"/>
      <c r="G109" s="218"/>
      <c r="H109" s="218"/>
      <c r="I109" s="218"/>
      <c r="J109" s="218"/>
      <c r="K109" s="218"/>
      <c r="L109" s="218"/>
      <c r="M109" s="218"/>
      <c r="N109" s="218"/>
      <c r="O109" s="219">
        <f t="shared" si="3"/>
        <v>0</v>
      </c>
      <c r="P109" s="229"/>
      <c r="Q109" s="139"/>
      <c r="R109"/>
      <c r="S109"/>
      <c r="T109"/>
    </row>
    <row r="110" spans="1:20" x14ac:dyDescent="0.25">
      <c r="A110" s="3"/>
      <c r="B110" s="24" t="s">
        <v>172</v>
      </c>
      <c r="C110" s="332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9">
        <f t="shared" si="3"/>
        <v>0</v>
      </c>
      <c r="P110" s="229"/>
      <c r="Q110" s="139"/>
      <c r="R110"/>
      <c r="S110"/>
      <c r="T110"/>
    </row>
    <row r="111" spans="1:20" x14ac:dyDescent="0.25">
      <c r="A111" s="3"/>
      <c r="B111" s="24" t="s">
        <v>172</v>
      </c>
      <c r="C111" s="332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9">
        <f t="shared" si="3"/>
        <v>0</v>
      </c>
      <c r="P111" s="229"/>
      <c r="Q111" s="139"/>
      <c r="R111"/>
      <c r="S111"/>
      <c r="T111"/>
    </row>
    <row r="112" spans="1:20" x14ac:dyDescent="0.25">
      <c r="A112" s="3"/>
      <c r="B112" s="24" t="s">
        <v>172</v>
      </c>
      <c r="C112" s="332"/>
      <c r="D112" s="218"/>
      <c r="E112" s="218"/>
      <c r="F112" s="218"/>
      <c r="G112" s="218"/>
      <c r="H112" s="218"/>
      <c r="I112" s="218"/>
      <c r="J112" s="218"/>
      <c r="K112" s="218"/>
      <c r="L112" s="218"/>
      <c r="M112" s="218"/>
      <c r="N112" s="218"/>
      <c r="O112" s="219">
        <f t="shared" si="3"/>
        <v>0</v>
      </c>
      <c r="P112" s="229"/>
      <c r="Q112" s="139"/>
      <c r="R112"/>
      <c r="S112"/>
      <c r="T112"/>
    </row>
    <row r="113" spans="1:20" x14ac:dyDescent="0.25">
      <c r="A113" s="3"/>
      <c r="B113" s="24" t="s">
        <v>172</v>
      </c>
      <c r="C113" s="332"/>
      <c r="D113" s="218"/>
      <c r="E113" s="218"/>
      <c r="F113" s="218"/>
      <c r="G113" s="218"/>
      <c r="H113" s="218"/>
      <c r="I113" s="218"/>
      <c r="J113" s="218"/>
      <c r="K113" s="218"/>
      <c r="L113" s="218"/>
      <c r="M113" s="218"/>
      <c r="N113" s="218"/>
      <c r="O113" s="219">
        <f t="shared" si="3"/>
        <v>0</v>
      </c>
      <c r="P113" s="229"/>
      <c r="Q113" s="139"/>
      <c r="R113"/>
      <c r="S113"/>
      <c r="T113"/>
    </row>
    <row r="114" spans="1:20" x14ac:dyDescent="0.25">
      <c r="A114" s="3"/>
      <c r="B114" s="24" t="s">
        <v>172</v>
      </c>
      <c r="C114" s="332"/>
      <c r="D114" s="218"/>
      <c r="E114" s="218"/>
      <c r="F114" s="218"/>
      <c r="G114" s="218"/>
      <c r="H114" s="218"/>
      <c r="I114" s="218"/>
      <c r="J114" s="218"/>
      <c r="K114" s="218"/>
      <c r="L114" s="218"/>
      <c r="M114" s="218"/>
      <c r="N114" s="218"/>
      <c r="O114" s="219">
        <f t="shared" si="3"/>
        <v>0</v>
      </c>
      <c r="P114" s="229"/>
      <c r="Q114" s="139"/>
      <c r="R114"/>
      <c r="S114"/>
      <c r="T114"/>
    </row>
    <row r="115" spans="1:20" x14ac:dyDescent="0.25">
      <c r="A115" s="3"/>
      <c r="B115" s="24" t="s">
        <v>172</v>
      </c>
      <c r="C115" s="332"/>
      <c r="D115" s="218"/>
      <c r="E115" s="218"/>
      <c r="F115" s="218"/>
      <c r="G115" s="218"/>
      <c r="H115" s="218"/>
      <c r="I115" s="218"/>
      <c r="J115" s="218"/>
      <c r="K115" s="218"/>
      <c r="L115" s="218"/>
      <c r="M115" s="218"/>
      <c r="N115" s="218"/>
      <c r="O115" s="219">
        <f t="shared" si="3"/>
        <v>0</v>
      </c>
      <c r="P115" s="229"/>
      <c r="Q115" s="139"/>
      <c r="R115"/>
      <c r="S115"/>
      <c r="T115"/>
    </row>
    <row r="116" spans="1:20" x14ac:dyDescent="0.25">
      <c r="A116" s="3"/>
      <c r="B116" s="24" t="s">
        <v>172</v>
      </c>
      <c r="C116" s="332"/>
      <c r="D116" s="218"/>
      <c r="E116" s="218"/>
      <c r="F116" s="218"/>
      <c r="G116" s="218"/>
      <c r="H116" s="218"/>
      <c r="I116" s="218"/>
      <c r="J116" s="218"/>
      <c r="K116" s="218"/>
      <c r="L116" s="218"/>
      <c r="M116" s="218"/>
      <c r="N116" s="218"/>
      <c r="O116" s="219">
        <f t="shared" si="3"/>
        <v>0</v>
      </c>
      <c r="P116" s="229"/>
      <c r="Q116" s="139"/>
      <c r="R116"/>
      <c r="S116"/>
      <c r="T116"/>
    </row>
    <row r="117" spans="1:20" x14ac:dyDescent="0.25">
      <c r="A117" s="3"/>
      <c r="B117" s="24" t="s">
        <v>172</v>
      </c>
      <c r="C117" s="332"/>
      <c r="D117" s="218"/>
      <c r="E117" s="218"/>
      <c r="F117" s="218"/>
      <c r="G117" s="218"/>
      <c r="H117" s="218"/>
      <c r="I117" s="218"/>
      <c r="J117" s="218"/>
      <c r="K117" s="218"/>
      <c r="L117" s="218"/>
      <c r="M117" s="218"/>
      <c r="N117" s="218"/>
      <c r="O117" s="219">
        <f t="shared" si="3"/>
        <v>0</v>
      </c>
      <c r="P117" s="229"/>
      <c r="Q117" s="139"/>
      <c r="R117"/>
      <c r="S117"/>
      <c r="T117"/>
    </row>
    <row r="118" spans="1:20" x14ac:dyDescent="0.25">
      <c r="A118" s="3"/>
      <c r="B118" s="24" t="s">
        <v>172</v>
      </c>
      <c r="C118" s="333" t="s">
        <v>37</v>
      </c>
      <c r="D118" s="218"/>
      <c r="E118" s="218"/>
      <c r="F118" s="218"/>
      <c r="G118" s="218"/>
      <c r="H118" s="218"/>
      <c r="I118" s="218"/>
      <c r="J118" s="218"/>
      <c r="K118" s="218"/>
      <c r="L118" s="218"/>
      <c r="M118" s="218"/>
      <c r="N118" s="218"/>
      <c r="O118" s="219">
        <f t="shared" si="3"/>
        <v>0</v>
      </c>
      <c r="P118" s="229"/>
      <c r="Q118" s="139"/>
      <c r="R118"/>
      <c r="S118"/>
      <c r="T118"/>
    </row>
    <row r="119" spans="1:20" x14ac:dyDescent="0.25">
      <c r="A119" s="3"/>
      <c r="B119" s="24" t="s">
        <v>172</v>
      </c>
      <c r="C119" s="334"/>
      <c r="D119" s="218"/>
      <c r="E119" s="218"/>
      <c r="F119" s="218"/>
      <c r="G119" s="218"/>
      <c r="H119" s="218"/>
      <c r="I119" s="218"/>
      <c r="J119" s="218"/>
      <c r="K119" s="218"/>
      <c r="L119" s="218"/>
      <c r="M119" s="218"/>
      <c r="N119" s="218"/>
      <c r="O119" s="219">
        <f t="shared" si="3"/>
        <v>0</v>
      </c>
      <c r="P119" s="229"/>
      <c r="Q119" s="139"/>
      <c r="R119"/>
      <c r="S119"/>
      <c r="T119"/>
    </row>
    <row r="120" spans="1:20" x14ac:dyDescent="0.25">
      <c r="A120" s="3"/>
      <c r="B120" s="452" t="s">
        <v>173</v>
      </c>
      <c r="C120" s="451"/>
      <c r="D120" s="451"/>
      <c r="E120" s="451"/>
      <c r="F120" s="451"/>
      <c r="G120" s="451"/>
      <c r="H120" s="451"/>
      <c r="I120" s="451"/>
      <c r="J120" s="451"/>
      <c r="K120" s="451"/>
      <c r="L120" s="451"/>
      <c r="M120" s="451"/>
      <c r="N120" s="451"/>
      <c r="O120" s="451"/>
      <c r="P120" s="226">
        <f>SUM(O122:O135)</f>
        <v>0</v>
      </c>
      <c r="Q120" s="227">
        <f>SUM(Q122:Q135)</f>
        <v>0</v>
      </c>
      <c r="R120"/>
      <c r="S120"/>
      <c r="T120"/>
    </row>
    <row r="121" spans="1:20" x14ac:dyDescent="0.25">
      <c r="A121" s="3"/>
      <c r="B121" s="335" t="s">
        <v>0</v>
      </c>
      <c r="C121" s="216" t="s">
        <v>1</v>
      </c>
      <c r="D121" s="216" t="s">
        <v>2</v>
      </c>
      <c r="E121" s="216" t="s">
        <v>28</v>
      </c>
      <c r="F121" s="216" t="s">
        <v>3</v>
      </c>
      <c r="G121" s="216" t="s">
        <v>4</v>
      </c>
      <c r="H121" s="216" t="s">
        <v>5</v>
      </c>
      <c r="I121" s="216" t="s">
        <v>6</v>
      </c>
      <c r="J121" s="216" t="s">
        <v>7</v>
      </c>
      <c r="K121" s="216" t="s">
        <v>8</v>
      </c>
      <c r="L121" s="216" t="s">
        <v>9</v>
      </c>
      <c r="M121" s="216" t="s">
        <v>10</v>
      </c>
      <c r="N121" s="216" t="s">
        <v>11</v>
      </c>
      <c r="O121" s="216" t="s">
        <v>12</v>
      </c>
      <c r="P121" s="217" t="s">
        <v>22</v>
      </c>
      <c r="Q121" s="228" t="s">
        <v>37</v>
      </c>
      <c r="R121"/>
      <c r="S121"/>
      <c r="T121"/>
    </row>
    <row r="122" spans="1:20" x14ac:dyDescent="0.25">
      <c r="A122" s="3"/>
      <c r="B122" s="24" t="s">
        <v>173</v>
      </c>
      <c r="C122" s="332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9">
        <f t="shared" si="3"/>
        <v>0</v>
      </c>
      <c r="P122" s="229"/>
      <c r="Q122" s="139"/>
      <c r="R122"/>
      <c r="S122"/>
      <c r="T122"/>
    </row>
    <row r="123" spans="1:20" x14ac:dyDescent="0.25">
      <c r="A123" s="3"/>
      <c r="B123" s="24" t="s">
        <v>173</v>
      </c>
      <c r="C123" s="332"/>
      <c r="D123" s="218"/>
      <c r="E123" s="218"/>
      <c r="F123" s="218"/>
      <c r="G123" s="218"/>
      <c r="H123" s="218"/>
      <c r="I123" s="218"/>
      <c r="J123" s="218"/>
      <c r="K123" s="218"/>
      <c r="L123" s="218"/>
      <c r="M123" s="218"/>
      <c r="N123" s="218"/>
      <c r="O123" s="219">
        <f t="shared" si="3"/>
        <v>0</v>
      </c>
      <c r="P123" s="229"/>
      <c r="Q123" s="139"/>
      <c r="R123"/>
      <c r="S123"/>
      <c r="T123"/>
    </row>
    <row r="124" spans="1:20" x14ac:dyDescent="0.25">
      <c r="A124" s="3"/>
      <c r="B124" s="24" t="s">
        <v>173</v>
      </c>
      <c r="C124" s="332"/>
      <c r="D124" s="218"/>
      <c r="E124" s="218"/>
      <c r="F124" s="218"/>
      <c r="G124" s="218"/>
      <c r="H124" s="218"/>
      <c r="I124" s="218"/>
      <c r="J124" s="218"/>
      <c r="K124" s="218"/>
      <c r="L124" s="218"/>
      <c r="M124" s="218"/>
      <c r="N124" s="218"/>
      <c r="O124" s="219">
        <f t="shared" si="3"/>
        <v>0</v>
      </c>
      <c r="P124" s="229"/>
      <c r="Q124" s="139"/>
      <c r="R124"/>
      <c r="S124"/>
      <c r="T124"/>
    </row>
    <row r="125" spans="1:20" x14ac:dyDescent="0.25">
      <c r="A125" s="3"/>
      <c r="B125" s="24" t="s">
        <v>173</v>
      </c>
      <c r="C125" s="332"/>
      <c r="D125" s="218"/>
      <c r="E125" s="218"/>
      <c r="F125" s="218"/>
      <c r="G125" s="218"/>
      <c r="H125" s="218"/>
      <c r="I125" s="218"/>
      <c r="J125" s="218"/>
      <c r="K125" s="218"/>
      <c r="L125" s="218"/>
      <c r="M125" s="218"/>
      <c r="N125" s="218"/>
      <c r="O125" s="219">
        <f t="shared" si="3"/>
        <v>0</v>
      </c>
      <c r="P125" s="229"/>
      <c r="Q125" s="139"/>
      <c r="R125"/>
      <c r="S125"/>
      <c r="T125"/>
    </row>
    <row r="126" spans="1:20" x14ac:dyDescent="0.25">
      <c r="A126" s="3"/>
      <c r="B126" s="24" t="s">
        <v>173</v>
      </c>
      <c r="C126" s="332"/>
      <c r="D126" s="218"/>
      <c r="E126" s="218"/>
      <c r="F126" s="218"/>
      <c r="G126" s="218"/>
      <c r="H126" s="218"/>
      <c r="I126" s="218"/>
      <c r="J126" s="218"/>
      <c r="K126" s="218"/>
      <c r="L126" s="218"/>
      <c r="M126" s="218"/>
      <c r="N126" s="218"/>
      <c r="O126" s="219">
        <f t="shared" si="3"/>
        <v>0</v>
      </c>
      <c r="P126" s="229"/>
      <c r="Q126" s="139"/>
      <c r="R126"/>
      <c r="S126"/>
      <c r="T126"/>
    </row>
    <row r="127" spans="1:20" x14ac:dyDescent="0.25">
      <c r="A127" s="3"/>
      <c r="B127" s="24" t="s">
        <v>173</v>
      </c>
      <c r="C127" s="332"/>
      <c r="D127" s="218"/>
      <c r="E127" s="218"/>
      <c r="F127" s="218"/>
      <c r="G127" s="218"/>
      <c r="H127" s="218"/>
      <c r="I127" s="218"/>
      <c r="J127" s="218"/>
      <c r="K127" s="218"/>
      <c r="L127" s="218"/>
      <c r="M127" s="218"/>
      <c r="N127" s="218"/>
      <c r="O127" s="219">
        <f t="shared" si="3"/>
        <v>0</v>
      </c>
      <c r="P127" s="229"/>
      <c r="Q127" s="139"/>
      <c r="R127"/>
      <c r="S127"/>
      <c r="T127"/>
    </row>
    <row r="128" spans="1:20" x14ac:dyDescent="0.25">
      <c r="A128" s="3"/>
      <c r="B128" s="24" t="s">
        <v>173</v>
      </c>
      <c r="C128" s="332"/>
      <c r="D128" s="218"/>
      <c r="E128" s="218"/>
      <c r="F128" s="218"/>
      <c r="G128" s="218"/>
      <c r="H128" s="218"/>
      <c r="I128" s="218"/>
      <c r="J128" s="218"/>
      <c r="K128" s="218"/>
      <c r="L128" s="218"/>
      <c r="M128" s="218"/>
      <c r="N128" s="218"/>
      <c r="O128" s="219">
        <f t="shared" si="3"/>
        <v>0</v>
      </c>
      <c r="P128" s="229"/>
      <c r="Q128" s="139"/>
      <c r="R128"/>
      <c r="S128"/>
      <c r="T128"/>
    </row>
    <row r="129" spans="1:20" x14ac:dyDescent="0.25">
      <c r="A129" s="3"/>
      <c r="B129" s="24" t="s">
        <v>173</v>
      </c>
      <c r="C129" s="332"/>
      <c r="D129" s="218"/>
      <c r="E129" s="218"/>
      <c r="F129" s="218"/>
      <c r="G129" s="218"/>
      <c r="H129" s="218"/>
      <c r="I129" s="218"/>
      <c r="J129" s="218"/>
      <c r="K129" s="218"/>
      <c r="L129" s="218"/>
      <c r="M129" s="218"/>
      <c r="N129" s="218"/>
      <c r="O129" s="219">
        <f t="shared" si="3"/>
        <v>0</v>
      </c>
      <c r="P129" s="229"/>
      <c r="Q129" s="139"/>
      <c r="R129"/>
      <c r="S129"/>
      <c r="T129"/>
    </row>
    <row r="130" spans="1:20" x14ac:dyDescent="0.25">
      <c r="A130" s="3"/>
      <c r="B130" s="24" t="s">
        <v>173</v>
      </c>
      <c r="C130" s="332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9">
        <f t="shared" si="3"/>
        <v>0</v>
      </c>
      <c r="P130" s="229"/>
      <c r="Q130" s="139"/>
      <c r="R130"/>
      <c r="S130"/>
      <c r="T130"/>
    </row>
    <row r="131" spans="1:20" x14ac:dyDescent="0.25">
      <c r="A131" s="3"/>
      <c r="B131" s="24" t="s">
        <v>173</v>
      </c>
      <c r="C131" s="332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9">
        <f t="shared" si="3"/>
        <v>0</v>
      </c>
      <c r="P131" s="229"/>
      <c r="Q131" s="139"/>
      <c r="R131"/>
      <c r="S131"/>
      <c r="T131"/>
    </row>
    <row r="132" spans="1:20" x14ac:dyDescent="0.25">
      <c r="A132" s="3"/>
      <c r="B132" s="24" t="s">
        <v>173</v>
      </c>
      <c r="C132" s="332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9">
        <f t="shared" si="3"/>
        <v>0</v>
      </c>
      <c r="P132" s="229"/>
      <c r="Q132" s="139"/>
      <c r="R132"/>
      <c r="S132"/>
      <c r="T132"/>
    </row>
    <row r="133" spans="1:20" x14ac:dyDescent="0.25">
      <c r="A133" s="3"/>
      <c r="B133" s="24" t="s">
        <v>173</v>
      </c>
      <c r="C133" s="332"/>
      <c r="D133" s="218"/>
      <c r="E133" s="218"/>
      <c r="F133" s="218"/>
      <c r="G133" s="218"/>
      <c r="H133" s="218"/>
      <c r="I133" s="218"/>
      <c r="J133" s="218"/>
      <c r="K133" s="218"/>
      <c r="L133" s="218"/>
      <c r="M133" s="218"/>
      <c r="N133" s="218"/>
      <c r="O133" s="219">
        <f t="shared" si="3"/>
        <v>0</v>
      </c>
      <c r="P133" s="229"/>
      <c r="Q133" s="139"/>
      <c r="R133"/>
      <c r="S133"/>
      <c r="T133"/>
    </row>
    <row r="134" spans="1:20" x14ac:dyDescent="0.25">
      <c r="A134" s="3"/>
      <c r="B134" s="24" t="s">
        <v>173</v>
      </c>
      <c r="C134" s="333" t="s">
        <v>37</v>
      </c>
      <c r="D134" s="218"/>
      <c r="E134" s="218"/>
      <c r="F134" s="218"/>
      <c r="G134" s="218"/>
      <c r="H134" s="218"/>
      <c r="I134" s="218"/>
      <c r="J134" s="218"/>
      <c r="K134" s="218"/>
      <c r="L134" s="218"/>
      <c r="M134" s="218"/>
      <c r="N134" s="218"/>
      <c r="O134" s="219">
        <f t="shared" si="3"/>
        <v>0</v>
      </c>
      <c r="P134" s="229"/>
      <c r="Q134" s="139"/>
      <c r="R134"/>
      <c r="S134"/>
      <c r="T134"/>
    </row>
    <row r="135" spans="1:20" x14ac:dyDescent="0.25">
      <c r="A135" s="3"/>
      <c r="B135" s="24" t="s">
        <v>173</v>
      </c>
      <c r="C135" s="334"/>
      <c r="D135" s="218"/>
      <c r="E135" s="218"/>
      <c r="F135" s="218"/>
      <c r="G135" s="218"/>
      <c r="H135" s="218"/>
      <c r="I135" s="218"/>
      <c r="J135" s="218"/>
      <c r="K135" s="218"/>
      <c r="L135" s="218"/>
      <c r="M135" s="218"/>
      <c r="N135" s="218"/>
      <c r="O135" s="219">
        <f t="shared" si="3"/>
        <v>0</v>
      </c>
      <c r="P135" s="229"/>
      <c r="Q135" s="139"/>
      <c r="R135"/>
      <c r="S135"/>
      <c r="T135"/>
    </row>
    <row r="136" spans="1:20" x14ac:dyDescent="0.25">
      <c r="A136" s="3"/>
      <c r="B136" s="452" t="s">
        <v>174</v>
      </c>
      <c r="C136" s="451"/>
      <c r="D136" s="451"/>
      <c r="E136" s="451"/>
      <c r="F136" s="451"/>
      <c r="G136" s="451"/>
      <c r="H136" s="451"/>
      <c r="I136" s="451"/>
      <c r="J136" s="451"/>
      <c r="K136" s="451"/>
      <c r="L136" s="451"/>
      <c r="M136" s="451"/>
      <c r="N136" s="451"/>
      <c r="O136" s="451"/>
      <c r="P136" s="226">
        <f>SUM(O138:O151)</f>
        <v>0</v>
      </c>
      <c r="Q136" s="227">
        <f>SUM(Q138:Q151)</f>
        <v>0</v>
      </c>
      <c r="R136"/>
      <c r="S136"/>
      <c r="T136"/>
    </row>
    <row r="137" spans="1:20" x14ac:dyDescent="0.25">
      <c r="A137" s="3"/>
      <c r="B137" s="335" t="s">
        <v>0</v>
      </c>
      <c r="C137" s="216" t="s">
        <v>1</v>
      </c>
      <c r="D137" s="216" t="s">
        <v>2</v>
      </c>
      <c r="E137" s="216" t="s">
        <v>28</v>
      </c>
      <c r="F137" s="216" t="s">
        <v>3</v>
      </c>
      <c r="G137" s="216" t="s">
        <v>4</v>
      </c>
      <c r="H137" s="216" t="s">
        <v>5</v>
      </c>
      <c r="I137" s="216" t="s">
        <v>6</v>
      </c>
      <c r="J137" s="216" t="s">
        <v>7</v>
      </c>
      <c r="K137" s="216" t="s">
        <v>8</v>
      </c>
      <c r="L137" s="216" t="s">
        <v>9</v>
      </c>
      <c r="M137" s="216" t="s">
        <v>10</v>
      </c>
      <c r="N137" s="216" t="s">
        <v>11</v>
      </c>
      <c r="O137" s="216" t="s">
        <v>12</v>
      </c>
      <c r="P137" s="217" t="s">
        <v>22</v>
      </c>
      <c r="Q137" s="228" t="s">
        <v>37</v>
      </c>
      <c r="R137"/>
      <c r="S137"/>
      <c r="T137"/>
    </row>
    <row r="138" spans="1:20" x14ac:dyDescent="0.25">
      <c r="A138" s="3"/>
      <c r="B138" s="24" t="s">
        <v>174</v>
      </c>
      <c r="C138" s="332"/>
      <c r="D138" s="218"/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9">
        <f t="shared" si="3"/>
        <v>0</v>
      </c>
      <c r="P138" s="229"/>
      <c r="Q138" s="139"/>
      <c r="R138"/>
      <c r="S138"/>
      <c r="T138"/>
    </row>
    <row r="139" spans="1:20" x14ac:dyDescent="0.25">
      <c r="A139" s="3"/>
      <c r="B139" s="24" t="s">
        <v>174</v>
      </c>
      <c r="C139" s="332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9">
        <f t="shared" si="3"/>
        <v>0</v>
      </c>
      <c r="P139" s="229"/>
      <c r="Q139" s="139"/>
      <c r="R139"/>
      <c r="S139"/>
      <c r="T139"/>
    </row>
    <row r="140" spans="1:20" x14ac:dyDescent="0.25">
      <c r="A140" s="3"/>
      <c r="B140" s="24" t="s">
        <v>174</v>
      </c>
      <c r="C140" s="332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9">
        <f t="shared" si="3"/>
        <v>0</v>
      </c>
      <c r="P140" s="229"/>
      <c r="Q140" s="139"/>
      <c r="R140"/>
      <c r="S140"/>
      <c r="T140"/>
    </row>
    <row r="141" spans="1:20" x14ac:dyDescent="0.25">
      <c r="A141" s="3"/>
      <c r="B141" s="24" t="s">
        <v>174</v>
      </c>
      <c r="C141" s="332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9">
        <f t="shared" si="3"/>
        <v>0</v>
      </c>
      <c r="P141" s="229"/>
      <c r="Q141" s="139"/>
      <c r="R141"/>
      <c r="S141"/>
      <c r="T141"/>
    </row>
    <row r="142" spans="1:20" x14ac:dyDescent="0.25">
      <c r="A142" s="3"/>
      <c r="B142" s="24" t="s">
        <v>174</v>
      </c>
      <c r="C142" s="332"/>
      <c r="D142" s="218"/>
      <c r="E142" s="218"/>
      <c r="F142" s="218"/>
      <c r="G142" s="218"/>
      <c r="H142" s="218"/>
      <c r="I142" s="218"/>
      <c r="J142" s="218"/>
      <c r="K142" s="218"/>
      <c r="L142" s="218"/>
      <c r="M142" s="218"/>
      <c r="N142" s="218"/>
      <c r="O142" s="219">
        <f t="shared" si="3"/>
        <v>0</v>
      </c>
      <c r="P142" s="229"/>
      <c r="Q142" s="139"/>
      <c r="R142"/>
      <c r="S142"/>
      <c r="T142"/>
    </row>
    <row r="143" spans="1:20" x14ac:dyDescent="0.25">
      <c r="A143" s="3"/>
      <c r="B143" s="24" t="s">
        <v>174</v>
      </c>
      <c r="C143" s="332"/>
      <c r="D143" s="218"/>
      <c r="E143" s="218"/>
      <c r="F143" s="218"/>
      <c r="G143" s="218"/>
      <c r="H143" s="218"/>
      <c r="I143" s="218"/>
      <c r="J143" s="218"/>
      <c r="K143" s="218"/>
      <c r="L143" s="218"/>
      <c r="M143" s="218"/>
      <c r="N143" s="218"/>
      <c r="O143" s="219">
        <f t="shared" si="3"/>
        <v>0</v>
      </c>
      <c r="P143" s="229"/>
      <c r="Q143" s="139"/>
      <c r="R143"/>
      <c r="S143"/>
      <c r="T143"/>
    </row>
    <row r="144" spans="1:20" x14ac:dyDescent="0.25">
      <c r="A144" s="3"/>
      <c r="B144" s="24" t="s">
        <v>174</v>
      </c>
      <c r="C144" s="332"/>
      <c r="D144" s="218"/>
      <c r="E144" s="218"/>
      <c r="F144" s="218"/>
      <c r="G144" s="218"/>
      <c r="H144" s="218"/>
      <c r="I144" s="218"/>
      <c r="J144" s="218"/>
      <c r="K144" s="218"/>
      <c r="L144" s="218"/>
      <c r="M144" s="218"/>
      <c r="N144" s="218"/>
      <c r="O144" s="219">
        <f t="shared" si="3"/>
        <v>0</v>
      </c>
      <c r="P144" s="229"/>
      <c r="Q144" s="139"/>
      <c r="R144"/>
      <c r="S144"/>
      <c r="T144"/>
    </row>
    <row r="145" spans="1:20" x14ac:dyDescent="0.25">
      <c r="A145" s="3"/>
      <c r="B145" s="24" t="s">
        <v>174</v>
      </c>
      <c r="C145" s="332"/>
      <c r="D145" s="218"/>
      <c r="E145" s="218"/>
      <c r="F145" s="218"/>
      <c r="G145" s="218"/>
      <c r="H145" s="218"/>
      <c r="I145" s="218"/>
      <c r="J145" s="218"/>
      <c r="K145" s="218"/>
      <c r="L145" s="218"/>
      <c r="M145" s="218"/>
      <c r="N145" s="218"/>
      <c r="O145" s="219">
        <f t="shared" si="3"/>
        <v>0</v>
      </c>
      <c r="P145" s="229"/>
      <c r="Q145" s="139"/>
      <c r="R145"/>
      <c r="S145"/>
      <c r="T145"/>
    </row>
    <row r="146" spans="1:20" x14ac:dyDescent="0.25">
      <c r="A146" s="3"/>
      <c r="B146" s="24" t="s">
        <v>174</v>
      </c>
      <c r="C146" s="332"/>
      <c r="D146" s="218"/>
      <c r="E146" s="218"/>
      <c r="F146" s="218"/>
      <c r="G146" s="218"/>
      <c r="H146" s="218"/>
      <c r="I146" s="218"/>
      <c r="J146" s="218"/>
      <c r="K146" s="218"/>
      <c r="L146" s="218"/>
      <c r="M146" s="218"/>
      <c r="N146" s="218"/>
      <c r="O146" s="219">
        <f t="shared" si="3"/>
        <v>0</v>
      </c>
      <c r="P146" s="229"/>
      <c r="Q146" s="139"/>
      <c r="R146"/>
      <c r="S146"/>
      <c r="T146"/>
    </row>
    <row r="147" spans="1:20" x14ac:dyDescent="0.25">
      <c r="A147" s="3"/>
      <c r="B147" s="24" t="s">
        <v>174</v>
      </c>
      <c r="C147" s="332"/>
      <c r="D147" s="218"/>
      <c r="E147" s="218"/>
      <c r="F147" s="218"/>
      <c r="G147" s="218"/>
      <c r="H147" s="218"/>
      <c r="I147" s="218"/>
      <c r="J147" s="218"/>
      <c r="K147" s="218"/>
      <c r="L147" s="218"/>
      <c r="M147" s="218"/>
      <c r="N147" s="218"/>
      <c r="O147" s="219">
        <f t="shared" si="3"/>
        <v>0</v>
      </c>
      <c r="P147" s="229"/>
      <c r="Q147" s="139"/>
      <c r="R147"/>
      <c r="S147"/>
      <c r="T147"/>
    </row>
    <row r="148" spans="1:20" x14ac:dyDescent="0.25">
      <c r="A148" s="3"/>
      <c r="B148" s="24" t="s">
        <v>174</v>
      </c>
      <c r="C148" s="332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9">
        <f t="shared" si="3"/>
        <v>0</v>
      </c>
      <c r="P148" s="229"/>
      <c r="Q148" s="139"/>
      <c r="R148"/>
      <c r="S148"/>
      <c r="T148"/>
    </row>
    <row r="149" spans="1:20" x14ac:dyDescent="0.25">
      <c r="A149" s="3"/>
      <c r="B149" s="24" t="s">
        <v>174</v>
      </c>
      <c r="C149" s="332"/>
      <c r="D149" s="218"/>
      <c r="E149" s="218"/>
      <c r="F149" s="218"/>
      <c r="G149" s="218"/>
      <c r="H149" s="218"/>
      <c r="I149" s="218"/>
      <c r="J149" s="218"/>
      <c r="K149" s="218"/>
      <c r="L149" s="218"/>
      <c r="M149" s="218"/>
      <c r="N149" s="218"/>
      <c r="O149" s="219">
        <f t="shared" si="3"/>
        <v>0</v>
      </c>
      <c r="P149" s="229"/>
      <c r="Q149" s="139"/>
      <c r="R149"/>
      <c r="S149"/>
      <c r="T149"/>
    </row>
    <row r="150" spans="1:20" x14ac:dyDescent="0.25">
      <c r="A150" s="3"/>
      <c r="B150" s="24" t="s">
        <v>174</v>
      </c>
      <c r="C150" s="333" t="s">
        <v>37</v>
      </c>
      <c r="D150" s="218"/>
      <c r="E150" s="218"/>
      <c r="F150" s="218"/>
      <c r="G150" s="218"/>
      <c r="H150" s="218"/>
      <c r="I150" s="218"/>
      <c r="J150" s="218"/>
      <c r="K150" s="218"/>
      <c r="L150" s="218"/>
      <c r="M150" s="218"/>
      <c r="N150" s="218"/>
      <c r="O150" s="219">
        <f t="shared" si="3"/>
        <v>0</v>
      </c>
      <c r="P150" s="229"/>
      <c r="Q150" s="139"/>
      <c r="R150"/>
      <c r="S150"/>
      <c r="T150"/>
    </row>
    <row r="151" spans="1:20" x14ac:dyDescent="0.25">
      <c r="A151" s="3"/>
      <c r="B151" s="24" t="s">
        <v>174</v>
      </c>
      <c r="C151" s="334"/>
      <c r="D151" s="218"/>
      <c r="E151" s="218"/>
      <c r="F151" s="218"/>
      <c r="G151" s="218"/>
      <c r="H151" s="218"/>
      <c r="I151" s="218"/>
      <c r="J151" s="218"/>
      <c r="K151" s="218"/>
      <c r="L151" s="218"/>
      <c r="M151" s="218"/>
      <c r="N151" s="218"/>
      <c r="O151" s="219">
        <f t="shared" si="3"/>
        <v>0</v>
      </c>
      <c r="P151" s="229"/>
      <c r="Q151" s="139"/>
      <c r="R151"/>
      <c r="S151"/>
      <c r="T151"/>
    </row>
    <row r="152" spans="1:20" x14ac:dyDescent="0.25">
      <c r="A152" s="3"/>
      <c r="B152" s="452" t="s">
        <v>175</v>
      </c>
      <c r="C152" s="451"/>
      <c r="D152" s="451"/>
      <c r="E152" s="451"/>
      <c r="F152" s="451"/>
      <c r="G152" s="451"/>
      <c r="H152" s="451"/>
      <c r="I152" s="451"/>
      <c r="J152" s="451"/>
      <c r="K152" s="451"/>
      <c r="L152" s="451"/>
      <c r="M152" s="451"/>
      <c r="N152" s="451"/>
      <c r="O152" s="451"/>
      <c r="P152" s="226">
        <f>SUM(O154:O163)</f>
        <v>0</v>
      </c>
      <c r="Q152" s="227">
        <f>SUM(Q154:Q163)</f>
        <v>0</v>
      </c>
      <c r="R152"/>
      <c r="S152"/>
      <c r="T152"/>
    </row>
    <row r="153" spans="1:20" x14ac:dyDescent="0.25">
      <c r="A153" s="3"/>
      <c r="B153" s="335" t="s">
        <v>0</v>
      </c>
      <c r="C153" s="216" t="s">
        <v>1</v>
      </c>
      <c r="D153" s="216" t="s">
        <v>2</v>
      </c>
      <c r="E153" s="216" t="s">
        <v>28</v>
      </c>
      <c r="F153" s="216" t="s">
        <v>3</v>
      </c>
      <c r="G153" s="216" t="s">
        <v>4</v>
      </c>
      <c r="H153" s="216" t="s">
        <v>5</v>
      </c>
      <c r="I153" s="216" t="s">
        <v>6</v>
      </c>
      <c r="J153" s="216" t="s">
        <v>7</v>
      </c>
      <c r="K153" s="216" t="s">
        <v>8</v>
      </c>
      <c r="L153" s="216" t="s">
        <v>9</v>
      </c>
      <c r="M153" s="216" t="s">
        <v>10</v>
      </c>
      <c r="N153" s="216" t="s">
        <v>11</v>
      </c>
      <c r="O153" s="216" t="s">
        <v>12</v>
      </c>
      <c r="P153" s="217" t="s">
        <v>22</v>
      </c>
      <c r="Q153" s="228" t="s">
        <v>37</v>
      </c>
      <c r="R153" s="45"/>
      <c r="S153" s="56"/>
      <c r="T153" s="64"/>
    </row>
    <row r="154" spans="1:20" x14ac:dyDescent="0.25">
      <c r="A154" s="3"/>
      <c r="B154" s="24" t="s">
        <v>175</v>
      </c>
      <c r="C154" s="332"/>
      <c r="D154" s="218"/>
      <c r="E154" s="218"/>
      <c r="F154" s="218"/>
      <c r="G154" s="218"/>
      <c r="H154" s="218"/>
      <c r="I154" s="218"/>
      <c r="J154" s="218"/>
      <c r="K154" s="218"/>
      <c r="L154" s="218"/>
      <c r="M154" s="218"/>
      <c r="N154" s="218"/>
      <c r="O154" s="219">
        <f t="shared" si="3"/>
        <v>0</v>
      </c>
      <c r="P154" s="229"/>
      <c r="Q154" s="139"/>
      <c r="R154" s="45"/>
      <c r="S154" s="56"/>
      <c r="T154" s="64"/>
    </row>
    <row r="155" spans="1:20" x14ac:dyDescent="0.25">
      <c r="A155" s="3"/>
      <c r="B155" s="24" t="s">
        <v>175</v>
      </c>
      <c r="C155" s="332"/>
      <c r="D155" s="218"/>
      <c r="E155" s="218"/>
      <c r="F155" s="218"/>
      <c r="G155" s="218"/>
      <c r="H155" s="218"/>
      <c r="I155" s="218"/>
      <c r="J155" s="218"/>
      <c r="K155" s="218"/>
      <c r="L155" s="218"/>
      <c r="M155" s="218"/>
      <c r="N155" s="218"/>
      <c r="O155" s="219">
        <f t="shared" si="3"/>
        <v>0</v>
      </c>
      <c r="P155" s="229"/>
      <c r="Q155" s="139"/>
      <c r="R155" s="45"/>
      <c r="S155" s="56"/>
      <c r="T155" s="64"/>
    </row>
    <row r="156" spans="1:20" x14ac:dyDescent="0.25">
      <c r="A156" s="3"/>
      <c r="B156" s="24" t="s">
        <v>175</v>
      </c>
      <c r="C156" s="332"/>
      <c r="D156" s="218"/>
      <c r="E156" s="218"/>
      <c r="F156" s="218"/>
      <c r="G156" s="218"/>
      <c r="H156" s="218"/>
      <c r="I156" s="218"/>
      <c r="J156" s="218"/>
      <c r="K156" s="218"/>
      <c r="L156" s="218"/>
      <c r="M156" s="218"/>
      <c r="N156" s="218"/>
      <c r="O156" s="219">
        <f t="shared" si="3"/>
        <v>0</v>
      </c>
      <c r="P156" s="229"/>
      <c r="Q156" s="139"/>
      <c r="R156" s="45"/>
      <c r="S156" s="56"/>
      <c r="T156" s="64"/>
    </row>
    <row r="157" spans="1:20" x14ac:dyDescent="0.25">
      <c r="A157" s="3"/>
      <c r="B157" s="24" t="s">
        <v>175</v>
      </c>
      <c r="C157" s="332"/>
      <c r="D157" s="218"/>
      <c r="E157" s="218"/>
      <c r="F157" s="218"/>
      <c r="G157" s="218"/>
      <c r="H157" s="218"/>
      <c r="I157" s="218"/>
      <c r="J157" s="218"/>
      <c r="K157" s="218"/>
      <c r="L157" s="218"/>
      <c r="M157" s="218"/>
      <c r="N157" s="218"/>
      <c r="O157" s="219">
        <f t="shared" si="3"/>
        <v>0</v>
      </c>
      <c r="P157" s="229"/>
      <c r="Q157" s="139"/>
      <c r="R157" s="45"/>
      <c r="S157" s="56"/>
      <c r="T157" s="64"/>
    </row>
    <row r="158" spans="1:20" x14ac:dyDescent="0.25">
      <c r="A158" s="3"/>
      <c r="B158" s="24" t="s">
        <v>175</v>
      </c>
      <c r="C158" s="332"/>
      <c r="D158" s="218"/>
      <c r="E158" s="218"/>
      <c r="F158" s="218"/>
      <c r="G158" s="218"/>
      <c r="H158" s="218"/>
      <c r="I158" s="218"/>
      <c r="J158" s="218"/>
      <c r="K158" s="218"/>
      <c r="L158" s="218"/>
      <c r="M158" s="218"/>
      <c r="N158" s="218"/>
      <c r="O158" s="219">
        <f t="shared" si="3"/>
        <v>0</v>
      </c>
      <c r="P158" s="229"/>
      <c r="Q158" s="139"/>
      <c r="R158" s="45"/>
      <c r="S158" s="56"/>
      <c r="T158" s="64"/>
    </row>
    <row r="159" spans="1:20" x14ac:dyDescent="0.25">
      <c r="A159" s="3"/>
      <c r="B159" s="24" t="s">
        <v>175</v>
      </c>
      <c r="C159" s="332"/>
      <c r="D159" s="218"/>
      <c r="E159" s="218"/>
      <c r="F159" s="218"/>
      <c r="G159" s="218"/>
      <c r="H159" s="218"/>
      <c r="I159" s="218"/>
      <c r="J159" s="218"/>
      <c r="K159" s="218"/>
      <c r="L159" s="218"/>
      <c r="M159" s="218"/>
      <c r="N159" s="218"/>
      <c r="O159" s="219">
        <f t="shared" si="3"/>
        <v>0</v>
      </c>
      <c r="P159" s="229"/>
      <c r="Q159" s="139"/>
      <c r="R159" s="45"/>
      <c r="S159" s="56"/>
      <c r="T159" s="64"/>
    </row>
    <row r="160" spans="1:20" x14ac:dyDescent="0.25">
      <c r="A160" s="3"/>
      <c r="B160" s="24" t="s">
        <v>175</v>
      </c>
      <c r="C160" s="332"/>
      <c r="D160" s="218"/>
      <c r="E160" s="218"/>
      <c r="F160" s="218"/>
      <c r="G160" s="218"/>
      <c r="H160" s="218"/>
      <c r="I160" s="218"/>
      <c r="J160" s="218"/>
      <c r="K160" s="218"/>
      <c r="L160" s="218"/>
      <c r="M160" s="218"/>
      <c r="N160" s="218"/>
      <c r="O160" s="219">
        <f t="shared" si="3"/>
        <v>0</v>
      </c>
      <c r="P160" s="229"/>
      <c r="Q160" s="139"/>
      <c r="R160" s="45"/>
      <c r="S160" s="56"/>
      <c r="T160" s="64"/>
    </row>
    <row r="161" spans="1:20" x14ac:dyDescent="0.25">
      <c r="A161" s="3"/>
      <c r="B161" s="24" t="s">
        <v>175</v>
      </c>
      <c r="C161" s="332"/>
      <c r="D161" s="218"/>
      <c r="E161" s="218"/>
      <c r="F161" s="218"/>
      <c r="G161" s="218"/>
      <c r="H161" s="218"/>
      <c r="I161" s="218"/>
      <c r="J161" s="218"/>
      <c r="K161" s="218"/>
      <c r="L161" s="218"/>
      <c r="M161" s="218"/>
      <c r="N161" s="218"/>
      <c r="O161" s="219">
        <f t="shared" si="3"/>
        <v>0</v>
      </c>
      <c r="P161" s="229"/>
      <c r="Q161" s="139"/>
      <c r="R161" s="45"/>
      <c r="S161" s="56"/>
      <c r="T161" s="64"/>
    </row>
    <row r="162" spans="1:20" x14ac:dyDescent="0.25">
      <c r="A162" s="3"/>
      <c r="B162" s="24" t="s">
        <v>175</v>
      </c>
      <c r="C162" s="333" t="s">
        <v>37</v>
      </c>
      <c r="D162" s="218"/>
      <c r="E162" s="218"/>
      <c r="F162" s="218"/>
      <c r="G162" s="218"/>
      <c r="H162" s="218"/>
      <c r="I162" s="218"/>
      <c r="J162" s="218"/>
      <c r="K162" s="218"/>
      <c r="L162" s="218"/>
      <c r="M162" s="218"/>
      <c r="N162" s="218"/>
      <c r="O162" s="219">
        <f t="shared" si="3"/>
        <v>0</v>
      </c>
      <c r="P162" s="229"/>
      <c r="Q162" s="139"/>
      <c r="R162" s="45"/>
      <c r="S162" s="56"/>
      <c r="T162" s="64"/>
    </row>
    <row r="163" spans="1:20" x14ac:dyDescent="0.25">
      <c r="A163" s="3"/>
      <c r="B163" s="24" t="s">
        <v>175</v>
      </c>
      <c r="C163" s="334"/>
      <c r="D163" s="218"/>
      <c r="E163" s="218"/>
      <c r="F163" s="218"/>
      <c r="G163" s="218"/>
      <c r="H163" s="218"/>
      <c r="I163" s="218"/>
      <c r="J163" s="218"/>
      <c r="K163" s="218"/>
      <c r="L163" s="218"/>
      <c r="M163" s="218"/>
      <c r="N163" s="218"/>
      <c r="O163" s="219">
        <f t="shared" si="3"/>
        <v>0</v>
      </c>
      <c r="P163" s="229"/>
      <c r="Q163" s="139"/>
      <c r="R163" s="45"/>
      <c r="S163" s="56"/>
      <c r="T163" s="64"/>
    </row>
    <row r="164" spans="1:20" x14ac:dyDescent="0.25">
      <c r="A164" s="3"/>
      <c r="B164" s="452" t="s">
        <v>176</v>
      </c>
      <c r="C164" s="451"/>
      <c r="D164" s="451"/>
      <c r="E164" s="451"/>
      <c r="F164" s="451"/>
      <c r="G164" s="451"/>
      <c r="H164" s="451"/>
      <c r="I164" s="451"/>
      <c r="J164" s="451"/>
      <c r="K164" s="451"/>
      <c r="L164" s="451"/>
      <c r="M164" s="451"/>
      <c r="N164" s="451"/>
      <c r="O164" s="451"/>
      <c r="P164" s="226">
        <f>SUM(O166:O181)</f>
        <v>0</v>
      </c>
      <c r="Q164" s="227">
        <f>SUM(Q166:Q181)</f>
        <v>0</v>
      </c>
      <c r="R164" s="45"/>
      <c r="S164" s="56"/>
      <c r="T164" s="64"/>
    </row>
    <row r="165" spans="1:20" x14ac:dyDescent="0.25">
      <c r="A165" s="3"/>
      <c r="B165" s="335" t="s">
        <v>0</v>
      </c>
      <c r="C165" s="216" t="s">
        <v>1</v>
      </c>
      <c r="D165" s="216" t="s">
        <v>2</v>
      </c>
      <c r="E165" s="216" t="s">
        <v>28</v>
      </c>
      <c r="F165" s="216" t="s">
        <v>3</v>
      </c>
      <c r="G165" s="216" t="s">
        <v>4</v>
      </c>
      <c r="H165" s="216" t="s">
        <v>5</v>
      </c>
      <c r="I165" s="216" t="s">
        <v>6</v>
      </c>
      <c r="J165" s="216" t="s">
        <v>7</v>
      </c>
      <c r="K165" s="216" t="s">
        <v>8</v>
      </c>
      <c r="L165" s="216" t="s">
        <v>9</v>
      </c>
      <c r="M165" s="216" t="s">
        <v>10</v>
      </c>
      <c r="N165" s="216" t="s">
        <v>11</v>
      </c>
      <c r="O165" s="216" t="s">
        <v>12</v>
      </c>
      <c r="P165" s="217" t="s">
        <v>22</v>
      </c>
      <c r="Q165" s="228" t="s">
        <v>37</v>
      </c>
      <c r="R165" s="45"/>
      <c r="S165" s="56"/>
      <c r="T165" s="64"/>
    </row>
    <row r="166" spans="1:20" x14ac:dyDescent="0.25">
      <c r="A166" s="3"/>
      <c r="B166" s="24" t="s">
        <v>176</v>
      </c>
      <c r="C166" s="338"/>
      <c r="D166" s="220"/>
      <c r="E166" s="220"/>
      <c r="F166" s="220"/>
      <c r="G166" s="220"/>
      <c r="H166" s="220"/>
      <c r="I166" s="220"/>
      <c r="J166" s="220"/>
      <c r="K166" s="220"/>
      <c r="L166" s="220"/>
      <c r="M166" s="220"/>
      <c r="N166" s="220"/>
      <c r="O166" s="219">
        <f t="shared" si="3"/>
        <v>0</v>
      </c>
      <c r="P166" s="229"/>
      <c r="Q166" s="139"/>
      <c r="R166" s="45"/>
      <c r="S166" s="56"/>
      <c r="T166" s="64"/>
    </row>
    <row r="167" spans="1:20" x14ac:dyDescent="0.25">
      <c r="A167" s="3"/>
      <c r="B167" s="24" t="s">
        <v>176</v>
      </c>
      <c r="C167" s="338"/>
      <c r="D167" s="220"/>
      <c r="E167" s="220"/>
      <c r="F167" s="220"/>
      <c r="G167" s="220"/>
      <c r="H167" s="220"/>
      <c r="I167" s="220"/>
      <c r="J167" s="220"/>
      <c r="K167" s="220"/>
      <c r="L167" s="220"/>
      <c r="M167" s="220"/>
      <c r="N167" s="220"/>
      <c r="O167" s="219">
        <f t="shared" si="3"/>
        <v>0</v>
      </c>
      <c r="P167" s="229"/>
      <c r="Q167" s="139"/>
      <c r="R167" s="45"/>
      <c r="S167" s="56"/>
      <c r="T167" s="64"/>
    </row>
    <row r="168" spans="1:20" x14ac:dyDescent="0.25">
      <c r="A168" s="3"/>
      <c r="B168" s="24" t="s">
        <v>176</v>
      </c>
      <c r="C168" s="338"/>
      <c r="D168" s="220"/>
      <c r="E168" s="220"/>
      <c r="F168" s="220"/>
      <c r="G168" s="220"/>
      <c r="H168" s="220"/>
      <c r="I168" s="220"/>
      <c r="J168" s="220"/>
      <c r="K168" s="220"/>
      <c r="L168" s="220"/>
      <c r="M168" s="220"/>
      <c r="N168" s="220"/>
      <c r="O168" s="219">
        <f t="shared" si="3"/>
        <v>0</v>
      </c>
      <c r="P168" s="229"/>
      <c r="Q168" s="139"/>
      <c r="R168" s="45"/>
      <c r="S168" s="56"/>
      <c r="T168" s="64"/>
    </row>
    <row r="169" spans="1:20" x14ac:dyDescent="0.25">
      <c r="A169" s="3"/>
      <c r="B169" s="24" t="s">
        <v>176</v>
      </c>
      <c r="C169" s="338"/>
      <c r="D169" s="220"/>
      <c r="E169" s="220"/>
      <c r="F169" s="220"/>
      <c r="G169" s="220"/>
      <c r="H169" s="220"/>
      <c r="I169" s="220"/>
      <c r="J169" s="220"/>
      <c r="K169" s="220"/>
      <c r="L169" s="220"/>
      <c r="M169" s="220"/>
      <c r="N169" s="220"/>
      <c r="O169" s="219">
        <f t="shared" si="3"/>
        <v>0</v>
      </c>
      <c r="P169" s="229"/>
      <c r="Q169" s="139"/>
      <c r="R169" s="45"/>
      <c r="S169" s="56"/>
      <c r="T169" s="64"/>
    </row>
    <row r="170" spans="1:20" x14ac:dyDescent="0.25">
      <c r="A170" s="3"/>
      <c r="B170" s="24" t="s">
        <v>176</v>
      </c>
      <c r="C170" s="338"/>
      <c r="D170" s="220"/>
      <c r="E170" s="220"/>
      <c r="F170" s="220"/>
      <c r="G170" s="220"/>
      <c r="H170" s="220"/>
      <c r="I170" s="220"/>
      <c r="J170" s="220"/>
      <c r="K170" s="220"/>
      <c r="L170" s="220"/>
      <c r="M170" s="220"/>
      <c r="N170" s="220"/>
      <c r="O170" s="219">
        <f t="shared" ref="O170:O181" si="4">SUM(F170:N170)</f>
        <v>0</v>
      </c>
      <c r="P170" s="229"/>
      <c r="Q170" s="139"/>
      <c r="R170" s="45"/>
      <c r="S170" s="56"/>
      <c r="T170" s="64"/>
    </row>
    <row r="171" spans="1:20" x14ac:dyDescent="0.25">
      <c r="A171" s="3"/>
      <c r="B171" s="24" t="s">
        <v>176</v>
      </c>
      <c r="C171" s="338"/>
      <c r="D171" s="220"/>
      <c r="E171" s="220"/>
      <c r="F171" s="220"/>
      <c r="G171" s="220"/>
      <c r="H171" s="220"/>
      <c r="I171" s="220"/>
      <c r="J171" s="220"/>
      <c r="K171" s="220"/>
      <c r="L171" s="220"/>
      <c r="M171" s="220"/>
      <c r="N171" s="220"/>
      <c r="O171" s="219">
        <f t="shared" si="4"/>
        <v>0</v>
      </c>
      <c r="P171" s="229"/>
      <c r="Q171" s="139"/>
      <c r="R171" s="45"/>
      <c r="S171" s="56"/>
      <c r="T171" s="64"/>
    </row>
    <row r="172" spans="1:20" x14ac:dyDescent="0.25">
      <c r="A172" s="3"/>
      <c r="B172" s="24" t="s">
        <v>176</v>
      </c>
      <c r="C172" s="338"/>
      <c r="D172" s="220"/>
      <c r="E172" s="220"/>
      <c r="F172" s="220"/>
      <c r="G172" s="220"/>
      <c r="H172" s="220"/>
      <c r="I172" s="220"/>
      <c r="J172" s="220"/>
      <c r="K172" s="220"/>
      <c r="L172" s="220"/>
      <c r="M172" s="220"/>
      <c r="N172" s="220"/>
      <c r="O172" s="219">
        <f t="shared" si="4"/>
        <v>0</v>
      </c>
      <c r="P172" s="229"/>
      <c r="Q172" s="139"/>
      <c r="R172" s="45"/>
      <c r="S172" s="56"/>
      <c r="T172" s="64"/>
    </row>
    <row r="173" spans="1:20" x14ac:dyDescent="0.25">
      <c r="A173" s="3"/>
      <c r="B173" s="24" t="s">
        <v>176</v>
      </c>
      <c r="C173" s="338"/>
      <c r="D173" s="220"/>
      <c r="E173" s="220"/>
      <c r="F173" s="220"/>
      <c r="G173" s="220"/>
      <c r="H173" s="220"/>
      <c r="I173" s="220"/>
      <c r="J173" s="220"/>
      <c r="K173" s="220"/>
      <c r="L173" s="220"/>
      <c r="M173" s="220"/>
      <c r="N173" s="220"/>
      <c r="O173" s="219">
        <f t="shared" si="4"/>
        <v>0</v>
      </c>
      <c r="P173" s="229"/>
      <c r="Q173" s="139"/>
      <c r="R173" s="45"/>
      <c r="S173" s="56"/>
      <c r="T173" s="64"/>
    </row>
    <row r="174" spans="1:20" x14ac:dyDescent="0.25">
      <c r="A174" s="3"/>
      <c r="B174" s="24" t="s">
        <v>176</v>
      </c>
      <c r="C174" s="338"/>
      <c r="D174" s="220"/>
      <c r="E174" s="220"/>
      <c r="F174" s="220"/>
      <c r="G174" s="220"/>
      <c r="H174" s="220"/>
      <c r="I174" s="220"/>
      <c r="J174" s="220"/>
      <c r="K174" s="220"/>
      <c r="L174" s="220"/>
      <c r="M174" s="220"/>
      <c r="N174" s="220"/>
      <c r="O174" s="219">
        <f t="shared" si="4"/>
        <v>0</v>
      </c>
      <c r="P174" s="229"/>
      <c r="Q174" s="139"/>
      <c r="R174" s="45"/>
      <c r="S174" s="56"/>
      <c r="T174" s="64"/>
    </row>
    <row r="175" spans="1:20" x14ac:dyDescent="0.25">
      <c r="A175" s="3"/>
      <c r="B175" s="24" t="s">
        <v>176</v>
      </c>
      <c r="C175" s="338"/>
      <c r="D175" s="220"/>
      <c r="E175" s="220"/>
      <c r="F175" s="220"/>
      <c r="G175" s="220"/>
      <c r="H175" s="220"/>
      <c r="I175" s="220"/>
      <c r="J175" s="220"/>
      <c r="K175" s="220"/>
      <c r="L175" s="220"/>
      <c r="M175" s="220"/>
      <c r="N175" s="220"/>
      <c r="O175" s="219">
        <f t="shared" si="4"/>
        <v>0</v>
      </c>
      <c r="P175" s="229"/>
      <c r="Q175" s="139"/>
      <c r="R175" s="45"/>
      <c r="S175" s="56"/>
      <c r="T175" s="64"/>
    </row>
    <row r="176" spans="1:20" x14ac:dyDescent="0.25">
      <c r="A176" s="3"/>
      <c r="B176" s="24" t="s">
        <v>176</v>
      </c>
      <c r="C176" s="338"/>
      <c r="D176" s="220"/>
      <c r="E176" s="220"/>
      <c r="F176" s="220"/>
      <c r="G176" s="220"/>
      <c r="H176" s="220"/>
      <c r="I176" s="220"/>
      <c r="J176" s="220"/>
      <c r="K176" s="220"/>
      <c r="L176" s="220"/>
      <c r="M176" s="220"/>
      <c r="N176" s="220"/>
      <c r="O176" s="219">
        <f t="shared" si="4"/>
        <v>0</v>
      </c>
      <c r="P176" s="229"/>
      <c r="Q176" s="139"/>
      <c r="R176" s="45"/>
      <c r="S176" s="56"/>
      <c r="T176" s="64"/>
    </row>
    <row r="177" spans="1:20" x14ac:dyDescent="0.25">
      <c r="A177" s="3"/>
      <c r="B177" s="24" t="s">
        <v>176</v>
      </c>
      <c r="C177" s="338"/>
      <c r="D177" s="220"/>
      <c r="E177" s="220"/>
      <c r="F177" s="220"/>
      <c r="G177" s="220"/>
      <c r="H177" s="220"/>
      <c r="I177" s="220"/>
      <c r="J177" s="220"/>
      <c r="K177" s="220"/>
      <c r="L177" s="220"/>
      <c r="M177" s="220"/>
      <c r="N177" s="220"/>
      <c r="O177" s="219">
        <f t="shared" si="4"/>
        <v>0</v>
      </c>
      <c r="P177" s="229"/>
      <c r="Q177" s="139"/>
      <c r="R177" s="45"/>
      <c r="S177" s="56"/>
      <c r="T177" s="64"/>
    </row>
    <row r="178" spans="1:20" x14ac:dyDescent="0.25">
      <c r="A178" s="3"/>
      <c r="B178" s="24" t="s">
        <v>176</v>
      </c>
      <c r="C178" s="338"/>
      <c r="D178" s="220"/>
      <c r="E178" s="220"/>
      <c r="F178" s="220"/>
      <c r="G178" s="220"/>
      <c r="H178" s="220"/>
      <c r="I178" s="220"/>
      <c r="J178" s="220"/>
      <c r="K178" s="220"/>
      <c r="L178" s="220"/>
      <c r="M178" s="220"/>
      <c r="N178" s="220"/>
      <c r="O178" s="219">
        <f t="shared" si="4"/>
        <v>0</v>
      </c>
      <c r="P178" s="229"/>
      <c r="Q178" s="139"/>
      <c r="R178" s="45"/>
      <c r="S178" s="56"/>
      <c r="T178" s="64"/>
    </row>
    <row r="179" spans="1:20" x14ac:dyDescent="0.25">
      <c r="A179" s="3"/>
      <c r="B179" s="24" t="s">
        <v>176</v>
      </c>
      <c r="C179" s="338"/>
      <c r="D179" s="220"/>
      <c r="E179" s="220"/>
      <c r="F179" s="220"/>
      <c r="G179" s="220"/>
      <c r="H179" s="220"/>
      <c r="I179" s="220"/>
      <c r="J179" s="220"/>
      <c r="K179" s="220"/>
      <c r="L179" s="220"/>
      <c r="M179" s="220"/>
      <c r="N179" s="220"/>
      <c r="O179" s="219">
        <f t="shared" si="4"/>
        <v>0</v>
      </c>
      <c r="P179" s="229"/>
      <c r="Q179" s="139"/>
      <c r="R179" s="45"/>
      <c r="S179" s="56"/>
      <c r="T179" s="64"/>
    </row>
    <row r="180" spans="1:20" x14ac:dyDescent="0.25">
      <c r="A180" s="3"/>
      <c r="B180" s="24" t="s">
        <v>176</v>
      </c>
      <c r="C180" s="333" t="s">
        <v>37</v>
      </c>
      <c r="D180" s="220"/>
      <c r="E180" s="220"/>
      <c r="F180" s="220"/>
      <c r="G180" s="220"/>
      <c r="H180" s="220"/>
      <c r="I180" s="220"/>
      <c r="J180" s="220"/>
      <c r="K180" s="220"/>
      <c r="L180" s="220"/>
      <c r="M180" s="220"/>
      <c r="N180" s="220"/>
      <c r="O180" s="219">
        <f t="shared" si="4"/>
        <v>0</v>
      </c>
      <c r="P180" s="229"/>
      <c r="Q180" s="139"/>
      <c r="R180" s="45"/>
      <c r="S180" s="56"/>
      <c r="T180" s="64"/>
    </row>
    <row r="181" spans="1:20" x14ac:dyDescent="0.25">
      <c r="A181" s="3"/>
      <c r="B181" s="24" t="s">
        <v>176</v>
      </c>
      <c r="C181" s="334"/>
      <c r="D181" s="220"/>
      <c r="E181" s="220"/>
      <c r="F181" s="220"/>
      <c r="G181" s="220"/>
      <c r="H181" s="220"/>
      <c r="I181" s="220"/>
      <c r="J181" s="220"/>
      <c r="K181" s="220"/>
      <c r="L181" s="220"/>
      <c r="M181" s="220"/>
      <c r="N181" s="220"/>
      <c r="O181" s="219">
        <f t="shared" si="4"/>
        <v>0</v>
      </c>
      <c r="P181" s="229"/>
      <c r="Q181" s="139"/>
      <c r="R181" s="45"/>
      <c r="S181" s="56"/>
      <c r="T181" s="64"/>
    </row>
    <row r="182" spans="1:20" x14ac:dyDescent="0.25">
      <c r="A182" s="3"/>
      <c r="B182" s="452" t="s">
        <v>177</v>
      </c>
      <c r="C182" s="451"/>
      <c r="D182" s="451"/>
      <c r="E182" s="451"/>
      <c r="F182" s="451"/>
      <c r="G182" s="451"/>
      <c r="H182" s="451"/>
      <c r="I182" s="451"/>
      <c r="J182" s="451"/>
      <c r="K182" s="451"/>
      <c r="L182" s="451"/>
      <c r="M182" s="451"/>
      <c r="N182" s="451"/>
      <c r="O182" s="451"/>
      <c r="P182" s="226">
        <f>SUM(O184:O197)</f>
        <v>0</v>
      </c>
      <c r="Q182" s="227">
        <f>SUM(Q184:Q197)</f>
        <v>0</v>
      </c>
      <c r="R182" s="45"/>
      <c r="S182" s="56"/>
      <c r="T182" s="64"/>
    </row>
    <row r="183" spans="1:20" x14ac:dyDescent="0.25">
      <c r="A183" s="3"/>
      <c r="B183" s="335" t="s">
        <v>0</v>
      </c>
      <c r="C183" s="216" t="s">
        <v>1</v>
      </c>
      <c r="D183" s="216" t="s">
        <v>2</v>
      </c>
      <c r="E183" s="216" t="s">
        <v>28</v>
      </c>
      <c r="F183" s="216" t="s">
        <v>3</v>
      </c>
      <c r="G183" s="216" t="s">
        <v>4</v>
      </c>
      <c r="H183" s="216" t="s">
        <v>5</v>
      </c>
      <c r="I183" s="216" t="s">
        <v>6</v>
      </c>
      <c r="J183" s="216" t="s">
        <v>7</v>
      </c>
      <c r="K183" s="216" t="s">
        <v>8</v>
      </c>
      <c r="L183" s="216" t="s">
        <v>9</v>
      </c>
      <c r="M183" s="216" t="s">
        <v>10</v>
      </c>
      <c r="N183" s="216" t="s">
        <v>11</v>
      </c>
      <c r="O183" s="216" t="s">
        <v>12</v>
      </c>
      <c r="P183" s="217" t="s">
        <v>22</v>
      </c>
      <c r="Q183" s="228" t="s">
        <v>37</v>
      </c>
      <c r="R183" s="45"/>
      <c r="S183" s="56"/>
      <c r="T183" s="64"/>
    </row>
    <row r="184" spans="1:20" x14ac:dyDescent="0.25">
      <c r="A184" s="3"/>
      <c r="B184" s="24" t="s">
        <v>177</v>
      </c>
      <c r="C184" s="332"/>
      <c r="D184" s="218"/>
      <c r="E184" s="218"/>
      <c r="F184" s="218"/>
      <c r="G184" s="218"/>
      <c r="H184" s="218"/>
      <c r="I184" s="218"/>
      <c r="J184" s="218"/>
      <c r="K184" s="218"/>
      <c r="L184" s="218"/>
      <c r="M184" s="218"/>
      <c r="N184" s="218"/>
      <c r="O184" s="219">
        <f>SUM(F184:N184)</f>
        <v>0</v>
      </c>
      <c r="P184" s="229"/>
      <c r="Q184" s="139"/>
      <c r="R184" s="45"/>
      <c r="S184" s="56"/>
      <c r="T184" s="64"/>
    </row>
    <row r="185" spans="1:20" x14ac:dyDescent="0.25">
      <c r="A185" s="3"/>
      <c r="B185" s="24" t="s">
        <v>177</v>
      </c>
      <c r="C185" s="332"/>
      <c r="D185" s="218"/>
      <c r="E185" s="218"/>
      <c r="F185" s="218"/>
      <c r="G185" s="218"/>
      <c r="H185" s="218"/>
      <c r="I185" s="218"/>
      <c r="J185" s="218"/>
      <c r="K185" s="218"/>
      <c r="L185" s="218"/>
      <c r="M185" s="218"/>
      <c r="N185" s="218"/>
      <c r="O185" s="219">
        <f>SUM(F185:N185)</f>
        <v>0</v>
      </c>
      <c r="P185" s="229"/>
      <c r="Q185" s="139"/>
      <c r="R185" s="45"/>
      <c r="S185" s="56"/>
      <c r="T185" s="64"/>
    </row>
    <row r="186" spans="1:20" x14ac:dyDescent="0.25">
      <c r="A186" s="3"/>
      <c r="B186" s="24" t="s">
        <v>177</v>
      </c>
      <c r="C186" s="332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9">
        <f>SUM(F186:N186)</f>
        <v>0</v>
      </c>
      <c r="P186" s="229"/>
      <c r="Q186" s="139"/>
      <c r="R186" s="45"/>
      <c r="S186" s="56"/>
      <c r="T186" s="64"/>
    </row>
    <row r="187" spans="1:20" x14ac:dyDescent="0.25">
      <c r="A187" s="3"/>
      <c r="B187" s="24" t="s">
        <v>177</v>
      </c>
      <c r="C187" s="332"/>
      <c r="D187" s="218"/>
      <c r="E187" s="218"/>
      <c r="F187" s="218"/>
      <c r="G187" s="218"/>
      <c r="H187" s="218"/>
      <c r="I187" s="218"/>
      <c r="J187" s="218"/>
      <c r="K187" s="218"/>
      <c r="L187" s="218"/>
      <c r="M187" s="218"/>
      <c r="N187" s="218"/>
      <c r="O187" s="219">
        <f>SUM(F187:N187)</f>
        <v>0</v>
      </c>
      <c r="P187" s="229"/>
      <c r="Q187" s="139"/>
      <c r="R187" s="45"/>
      <c r="S187" s="56"/>
      <c r="T187" s="64"/>
    </row>
    <row r="188" spans="1:20" x14ac:dyDescent="0.25">
      <c r="A188" s="3"/>
      <c r="B188" s="24" t="s">
        <v>177</v>
      </c>
      <c r="C188" s="332"/>
      <c r="D188" s="218"/>
      <c r="E188" s="218"/>
      <c r="F188" s="218"/>
      <c r="G188" s="218"/>
      <c r="H188" s="218"/>
      <c r="I188" s="218"/>
      <c r="J188" s="218"/>
      <c r="K188" s="218"/>
      <c r="L188" s="218"/>
      <c r="M188" s="218"/>
      <c r="N188" s="218"/>
      <c r="O188" s="219">
        <f t="shared" ref="O188:O267" si="5">SUM(F188:N188)</f>
        <v>0</v>
      </c>
      <c r="P188" s="229"/>
      <c r="Q188" s="139"/>
      <c r="R188" s="45"/>
      <c r="S188" s="56"/>
      <c r="T188" s="64"/>
    </row>
    <row r="189" spans="1:20" x14ac:dyDescent="0.25">
      <c r="A189" s="3"/>
      <c r="B189" s="24" t="s">
        <v>177</v>
      </c>
      <c r="C189" s="332"/>
      <c r="D189" s="218"/>
      <c r="E189" s="218"/>
      <c r="F189" s="218"/>
      <c r="G189" s="218"/>
      <c r="H189" s="218"/>
      <c r="I189" s="218"/>
      <c r="J189" s="218"/>
      <c r="K189" s="218"/>
      <c r="L189" s="218"/>
      <c r="M189" s="218"/>
      <c r="N189" s="218"/>
      <c r="O189" s="219">
        <f t="shared" si="5"/>
        <v>0</v>
      </c>
      <c r="P189" s="229"/>
      <c r="Q189" s="139"/>
      <c r="R189" s="45"/>
      <c r="S189" s="56"/>
      <c r="T189" s="64"/>
    </row>
    <row r="190" spans="1:20" x14ac:dyDescent="0.25">
      <c r="A190" s="3"/>
      <c r="B190" s="24" t="s">
        <v>177</v>
      </c>
      <c r="C190" s="332"/>
      <c r="D190" s="218"/>
      <c r="E190" s="218"/>
      <c r="F190" s="218"/>
      <c r="G190" s="218"/>
      <c r="H190" s="218"/>
      <c r="I190" s="218"/>
      <c r="J190" s="218"/>
      <c r="K190" s="218"/>
      <c r="L190" s="218"/>
      <c r="M190" s="218"/>
      <c r="N190" s="218"/>
      <c r="O190" s="219">
        <f t="shared" si="5"/>
        <v>0</v>
      </c>
      <c r="P190" s="229"/>
      <c r="Q190" s="139"/>
      <c r="R190" s="45"/>
      <c r="S190" s="56"/>
      <c r="T190" s="64"/>
    </row>
    <row r="191" spans="1:20" x14ac:dyDescent="0.25">
      <c r="A191" s="3"/>
      <c r="B191" s="24" t="s">
        <v>177</v>
      </c>
      <c r="C191" s="332"/>
      <c r="D191" s="218"/>
      <c r="E191" s="218"/>
      <c r="F191" s="218"/>
      <c r="G191" s="218"/>
      <c r="H191" s="218"/>
      <c r="I191" s="218"/>
      <c r="J191" s="218"/>
      <c r="K191" s="218"/>
      <c r="L191" s="218"/>
      <c r="M191" s="218"/>
      <c r="N191" s="218"/>
      <c r="O191" s="219">
        <f t="shared" si="5"/>
        <v>0</v>
      </c>
      <c r="P191" s="229"/>
      <c r="Q191" s="139"/>
      <c r="R191" s="45"/>
      <c r="S191" s="56"/>
      <c r="T191" s="64"/>
    </row>
    <row r="192" spans="1:20" x14ac:dyDescent="0.25">
      <c r="A192" s="3"/>
      <c r="B192" s="24" t="s">
        <v>177</v>
      </c>
      <c r="C192" s="332"/>
      <c r="D192" s="218"/>
      <c r="E192" s="218"/>
      <c r="F192" s="218"/>
      <c r="G192" s="218"/>
      <c r="H192" s="218"/>
      <c r="I192" s="218"/>
      <c r="J192" s="218"/>
      <c r="K192" s="218"/>
      <c r="L192" s="218"/>
      <c r="M192" s="218"/>
      <c r="N192" s="218"/>
      <c r="O192" s="219">
        <f t="shared" si="5"/>
        <v>0</v>
      </c>
      <c r="P192" s="229"/>
      <c r="Q192" s="139"/>
      <c r="R192" s="45"/>
      <c r="S192" s="56"/>
      <c r="T192" s="64"/>
    </row>
    <row r="193" spans="1:20" x14ac:dyDescent="0.25">
      <c r="A193" s="3"/>
      <c r="B193" s="24" t="s">
        <v>177</v>
      </c>
      <c r="C193" s="332"/>
      <c r="D193" s="218"/>
      <c r="E193" s="218"/>
      <c r="F193" s="218"/>
      <c r="G193" s="218"/>
      <c r="H193" s="218"/>
      <c r="I193" s="218"/>
      <c r="J193" s="218"/>
      <c r="K193" s="218"/>
      <c r="L193" s="218"/>
      <c r="M193" s="218"/>
      <c r="N193" s="218"/>
      <c r="O193" s="219">
        <f t="shared" si="5"/>
        <v>0</v>
      </c>
      <c r="P193" s="229"/>
      <c r="Q193" s="139"/>
      <c r="R193" s="45"/>
      <c r="S193" s="56"/>
      <c r="T193" s="64"/>
    </row>
    <row r="194" spans="1:20" x14ac:dyDescent="0.25">
      <c r="A194" s="3"/>
      <c r="B194" s="24" t="s">
        <v>177</v>
      </c>
      <c r="C194" s="332"/>
      <c r="D194" s="218"/>
      <c r="E194" s="218"/>
      <c r="F194" s="218"/>
      <c r="G194" s="218"/>
      <c r="H194" s="218"/>
      <c r="I194" s="218"/>
      <c r="J194" s="218"/>
      <c r="K194" s="218"/>
      <c r="L194" s="218"/>
      <c r="M194" s="218"/>
      <c r="N194" s="218"/>
      <c r="O194" s="219">
        <f t="shared" si="5"/>
        <v>0</v>
      </c>
      <c r="P194" s="229"/>
      <c r="Q194" s="139"/>
      <c r="R194" s="45"/>
      <c r="S194" s="56"/>
      <c r="T194" s="64"/>
    </row>
    <row r="195" spans="1:20" x14ac:dyDescent="0.25">
      <c r="A195" s="3"/>
      <c r="B195" s="24" t="s">
        <v>177</v>
      </c>
      <c r="C195" s="332"/>
      <c r="D195" s="218"/>
      <c r="E195" s="218"/>
      <c r="F195" s="218"/>
      <c r="G195" s="218"/>
      <c r="H195" s="218"/>
      <c r="I195" s="218"/>
      <c r="J195" s="218"/>
      <c r="K195" s="218"/>
      <c r="L195" s="218"/>
      <c r="M195" s="218"/>
      <c r="N195" s="218"/>
      <c r="O195" s="219">
        <f t="shared" si="5"/>
        <v>0</v>
      </c>
      <c r="P195" s="229"/>
      <c r="Q195" s="139"/>
      <c r="R195" s="45"/>
      <c r="S195" s="56"/>
      <c r="T195" s="64"/>
    </row>
    <row r="196" spans="1:20" x14ac:dyDescent="0.25">
      <c r="A196" s="3"/>
      <c r="B196" s="24" t="s">
        <v>177</v>
      </c>
      <c r="C196" s="333" t="s">
        <v>37</v>
      </c>
      <c r="D196" s="218"/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219">
        <f t="shared" si="5"/>
        <v>0</v>
      </c>
      <c r="P196" s="229"/>
      <c r="Q196" s="139"/>
      <c r="R196" s="45"/>
      <c r="S196" s="56"/>
      <c r="T196" s="64"/>
    </row>
    <row r="197" spans="1:20" x14ac:dyDescent="0.25">
      <c r="A197" s="3"/>
      <c r="B197" s="24" t="s">
        <v>177</v>
      </c>
      <c r="C197" s="334"/>
      <c r="D197" s="218"/>
      <c r="E197" s="218"/>
      <c r="F197" s="218"/>
      <c r="G197" s="218"/>
      <c r="H197" s="218"/>
      <c r="I197" s="218"/>
      <c r="J197" s="218"/>
      <c r="K197" s="218"/>
      <c r="L197" s="218"/>
      <c r="M197" s="218"/>
      <c r="N197" s="218"/>
      <c r="O197" s="219">
        <f t="shared" si="5"/>
        <v>0</v>
      </c>
      <c r="P197" s="229"/>
      <c r="Q197" s="139"/>
      <c r="R197" s="45"/>
      <c r="S197" s="56"/>
      <c r="T197" s="64"/>
    </row>
    <row r="198" spans="1:20" x14ac:dyDescent="0.25">
      <c r="A198" s="3"/>
      <c r="B198" s="452" t="s">
        <v>178</v>
      </c>
      <c r="C198" s="451"/>
      <c r="D198" s="451"/>
      <c r="E198" s="451"/>
      <c r="F198" s="451"/>
      <c r="G198" s="451"/>
      <c r="H198" s="451"/>
      <c r="I198" s="451"/>
      <c r="J198" s="451"/>
      <c r="K198" s="451"/>
      <c r="L198" s="451"/>
      <c r="M198" s="451"/>
      <c r="N198" s="451"/>
      <c r="O198" s="451"/>
      <c r="P198" s="226">
        <f>SUM(O200:O214)</f>
        <v>0</v>
      </c>
      <c r="Q198" s="227">
        <f>SUM(Q200:Q214)</f>
        <v>0</v>
      </c>
      <c r="R198" s="45"/>
      <c r="S198" s="56"/>
      <c r="T198" s="64"/>
    </row>
    <row r="199" spans="1:20" x14ac:dyDescent="0.25">
      <c r="A199" s="3"/>
      <c r="B199" s="335" t="s">
        <v>0</v>
      </c>
      <c r="C199" s="216" t="s">
        <v>1</v>
      </c>
      <c r="D199" s="216" t="s">
        <v>2</v>
      </c>
      <c r="E199" s="216" t="s">
        <v>28</v>
      </c>
      <c r="F199" s="216" t="s">
        <v>3</v>
      </c>
      <c r="G199" s="216" t="s">
        <v>4</v>
      </c>
      <c r="H199" s="216" t="s">
        <v>5</v>
      </c>
      <c r="I199" s="216" t="s">
        <v>6</v>
      </c>
      <c r="J199" s="216" t="s">
        <v>7</v>
      </c>
      <c r="K199" s="216" t="s">
        <v>8</v>
      </c>
      <c r="L199" s="216" t="s">
        <v>9</v>
      </c>
      <c r="M199" s="216" t="s">
        <v>10</v>
      </c>
      <c r="N199" s="216" t="s">
        <v>11</v>
      </c>
      <c r="O199" s="216" t="s">
        <v>12</v>
      </c>
      <c r="P199" s="217" t="s">
        <v>22</v>
      </c>
      <c r="Q199" s="228" t="s">
        <v>37</v>
      </c>
      <c r="R199" s="45"/>
      <c r="S199" s="56"/>
      <c r="T199" s="64"/>
    </row>
    <row r="200" spans="1:20" x14ac:dyDescent="0.25">
      <c r="A200" s="3"/>
      <c r="B200" s="24" t="s">
        <v>178</v>
      </c>
      <c r="C200" s="332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219">
        <f t="shared" si="5"/>
        <v>0</v>
      </c>
      <c r="P200" s="229"/>
      <c r="Q200" s="139"/>
      <c r="R200" s="45"/>
      <c r="S200" s="56"/>
      <c r="T200" s="64"/>
    </row>
    <row r="201" spans="1:20" x14ac:dyDescent="0.25">
      <c r="A201" s="3"/>
      <c r="B201" s="24" t="s">
        <v>178</v>
      </c>
      <c r="C201" s="332"/>
      <c r="D201" s="218"/>
      <c r="E201" s="218"/>
      <c r="F201" s="218"/>
      <c r="G201" s="218"/>
      <c r="H201" s="218"/>
      <c r="I201" s="218"/>
      <c r="J201" s="218"/>
      <c r="K201" s="218"/>
      <c r="L201" s="218"/>
      <c r="M201" s="218"/>
      <c r="N201" s="218"/>
      <c r="O201" s="219">
        <f t="shared" si="5"/>
        <v>0</v>
      </c>
      <c r="P201" s="229"/>
      <c r="Q201" s="139"/>
      <c r="R201" s="45"/>
      <c r="S201" s="56"/>
      <c r="T201" s="64"/>
    </row>
    <row r="202" spans="1:20" x14ac:dyDescent="0.25">
      <c r="A202" s="3"/>
      <c r="B202" s="24" t="s">
        <v>178</v>
      </c>
      <c r="C202" s="332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9">
        <f t="shared" si="5"/>
        <v>0</v>
      </c>
      <c r="P202" s="229"/>
      <c r="Q202" s="139"/>
      <c r="R202" s="45"/>
      <c r="S202" s="56"/>
      <c r="T202" s="64"/>
    </row>
    <row r="203" spans="1:20" x14ac:dyDescent="0.25">
      <c r="A203" s="3"/>
      <c r="B203" s="24" t="s">
        <v>178</v>
      </c>
      <c r="C203" s="332"/>
      <c r="D203" s="218"/>
      <c r="E203" s="218"/>
      <c r="F203" s="218"/>
      <c r="G203" s="218"/>
      <c r="H203" s="218"/>
      <c r="I203" s="218"/>
      <c r="J203" s="218"/>
      <c r="K203" s="218"/>
      <c r="L203" s="218"/>
      <c r="M203" s="218"/>
      <c r="N203" s="218"/>
      <c r="O203" s="219">
        <f t="shared" si="5"/>
        <v>0</v>
      </c>
      <c r="P203" s="229"/>
      <c r="Q203" s="139"/>
      <c r="R203" s="45"/>
      <c r="S203" s="56"/>
      <c r="T203" s="64"/>
    </row>
    <row r="204" spans="1:20" x14ac:dyDescent="0.25">
      <c r="A204" s="3"/>
      <c r="B204" s="24" t="s">
        <v>178</v>
      </c>
      <c r="C204" s="332"/>
      <c r="D204" s="218"/>
      <c r="E204" s="218"/>
      <c r="F204" s="218"/>
      <c r="G204" s="218"/>
      <c r="H204" s="218"/>
      <c r="I204" s="218"/>
      <c r="J204" s="218"/>
      <c r="K204" s="218"/>
      <c r="L204" s="218"/>
      <c r="M204" s="218"/>
      <c r="N204" s="218"/>
      <c r="O204" s="219">
        <f t="shared" si="5"/>
        <v>0</v>
      </c>
      <c r="P204" s="229"/>
      <c r="Q204" s="139"/>
      <c r="R204" s="45"/>
      <c r="S204" s="56"/>
      <c r="T204" s="64"/>
    </row>
    <row r="205" spans="1:20" x14ac:dyDescent="0.25">
      <c r="A205" s="3"/>
      <c r="B205" s="24" t="s">
        <v>178</v>
      </c>
      <c r="C205" s="332"/>
      <c r="D205" s="218"/>
      <c r="E205" s="218"/>
      <c r="F205" s="218"/>
      <c r="G205" s="218"/>
      <c r="H205" s="218"/>
      <c r="I205" s="218"/>
      <c r="J205" s="218"/>
      <c r="K205" s="218"/>
      <c r="L205" s="218"/>
      <c r="M205" s="218"/>
      <c r="N205" s="218"/>
      <c r="O205" s="219">
        <f t="shared" si="5"/>
        <v>0</v>
      </c>
      <c r="P205" s="229"/>
      <c r="Q205" s="139"/>
      <c r="R205" s="45"/>
      <c r="S205" s="56"/>
      <c r="T205" s="64"/>
    </row>
    <row r="206" spans="1:20" x14ac:dyDescent="0.25">
      <c r="A206" s="3"/>
      <c r="B206" s="24" t="s">
        <v>178</v>
      </c>
      <c r="C206" s="332"/>
      <c r="D206" s="218"/>
      <c r="E206" s="218"/>
      <c r="F206" s="218"/>
      <c r="G206" s="218"/>
      <c r="H206" s="218"/>
      <c r="I206" s="218"/>
      <c r="J206" s="218"/>
      <c r="K206" s="218"/>
      <c r="L206" s="218"/>
      <c r="M206" s="218"/>
      <c r="N206" s="218"/>
      <c r="O206" s="219">
        <f t="shared" si="5"/>
        <v>0</v>
      </c>
      <c r="P206" s="229"/>
      <c r="Q206" s="139"/>
      <c r="R206" s="45"/>
      <c r="S206" s="56"/>
      <c r="T206" s="64"/>
    </row>
    <row r="207" spans="1:20" x14ac:dyDescent="0.25">
      <c r="A207" s="3"/>
      <c r="B207" s="24" t="s">
        <v>178</v>
      </c>
      <c r="C207" s="332"/>
      <c r="D207" s="218"/>
      <c r="E207" s="218"/>
      <c r="F207" s="218"/>
      <c r="G207" s="218"/>
      <c r="H207" s="218"/>
      <c r="I207" s="218"/>
      <c r="J207" s="218"/>
      <c r="K207" s="218"/>
      <c r="L207" s="218"/>
      <c r="M207" s="218"/>
      <c r="N207" s="218"/>
      <c r="O207" s="219">
        <f t="shared" si="5"/>
        <v>0</v>
      </c>
      <c r="P207" s="229"/>
      <c r="Q207" s="139"/>
      <c r="R207" s="45"/>
      <c r="S207" s="56"/>
      <c r="T207" s="64"/>
    </row>
    <row r="208" spans="1:20" x14ac:dyDescent="0.25">
      <c r="A208" s="3"/>
      <c r="B208" s="24" t="s">
        <v>178</v>
      </c>
      <c r="C208" s="332"/>
      <c r="D208" s="218"/>
      <c r="E208" s="218"/>
      <c r="F208" s="218"/>
      <c r="G208" s="218"/>
      <c r="H208" s="218"/>
      <c r="I208" s="218"/>
      <c r="J208" s="218"/>
      <c r="K208" s="218"/>
      <c r="L208" s="218"/>
      <c r="M208" s="218"/>
      <c r="N208" s="218"/>
      <c r="O208" s="219">
        <f t="shared" si="5"/>
        <v>0</v>
      </c>
      <c r="P208" s="229"/>
      <c r="Q208" s="139"/>
      <c r="R208" s="45"/>
      <c r="S208" s="56"/>
      <c r="T208" s="64"/>
    </row>
    <row r="209" spans="1:20" x14ac:dyDescent="0.25">
      <c r="A209" s="3"/>
      <c r="B209" s="24" t="s">
        <v>178</v>
      </c>
      <c r="C209" s="332"/>
      <c r="D209" s="218"/>
      <c r="E209" s="218"/>
      <c r="F209" s="218"/>
      <c r="G209" s="218"/>
      <c r="H209" s="218"/>
      <c r="I209" s="218"/>
      <c r="J209" s="218"/>
      <c r="K209" s="218"/>
      <c r="L209" s="218"/>
      <c r="M209" s="218"/>
      <c r="N209" s="218"/>
      <c r="O209" s="219">
        <f t="shared" si="5"/>
        <v>0</v>
      </c>
      <c r="P209" s="229"/>
      <c r="Q209" s="139"/>
      <c r="R209" s="45"/>
      <c r="S209" s="56"/>
      <c r="T209" s="64"/>
    </row>
    <row r="210" spans="1:20" x14ac:dyDescent="0.25">
      <c r="A210" s="3"/>
      <c r="B210" s="24" t="s">
        <v>178</v>
      </c>
      <c r="C210" s="332"/>
      <c r="D210" s="218"/>
      <c r="E210" s="218"/>
      <c r="F210" s="218"/>
      <c r="G210" s="218"/>
      <c r="H210" s="218"/>
      <c r="I210" s="218"/>
      <c r="J210" s="218"/>
      <c r="K210" s="218"/>
      <c r="L210" s="218"/>
      <c r="M210" s="218"/>
      <c r="N210" s="218"/>
      <c r="O210" s="219">
        <f t="shared" si="5"/>
        <v>0</v>
      </c>
      <c r="P210" s="229"/>
      <c r="Q210" s="139"/>
      <c r="R210" s="45"/>
      <c r="S210" s="56"/>
      <c r="T210" s="64"/>
    </row>
    <row r="211" spans="1:20" x14ac:dyDescent="0.25">
      <c r="A211" s="3"/>
      <c r="B211" s="24" t="s">
        <v>178</v>
      </c>
      <c r="C211" s="332"/>
      <c r="D211" s="218"/>
      <c r="E211" s="218"/>
      <c r="F211" s="218"/>
      <c r="G211" s="218"/>
      <c r="H211" s="218"/>
      <c r="I211" s="218"/>
      <c r="J211" s="218"/>
      <c r="K211" s="218"/>
      <c r="L211" s="218"/>
      <c r="M211" s="218"/>
      <c r="N211" s="218"/>
      <c r="O211" s="219">
        <f>SUM(F211:N211)</f>
        <v>0</v>
      </c>
      <c r="P211" s="229"/>
      <c r="Q211" s="139"/>
      <c r="R211" s="45"/>
      <c r="S211" s="56"/>
      <c r="T211" s="64"/>
    </row>
    <row r="212" spans="1:20" x14ac:dyDescent="0.25">
      <c r="A212" s="3"/>
      <c r="B212" s="24" t="s">
        <v>178</v>
      </c>
      <c r="C212" s="332"/>
      <c r="D212" s="218"/>
      <c r="E212" s="218"/>
      <c r="F212" s="218"/>
      <c r="G212" s="218"/>
      <c r="H212" s="218"/>
      <c r="I212" s="218"/>
      <c r="J212" s="218"/>
      <c r="K212" s="218"/>
      <c r="L212" s="218"/>
      <c r="M212" s="218"/>
      <c r="N212" s="218"/>
      <c r="O212" s="219">
        <f>SUM(F212:N212)</f>
        <v>0</v>
      </c>
      <c r="P212" s="229"/>
      <c r="Q212" s="139"/>
      <c r="R212" s="45"/>
      <c r="S212" s="56"/>
      <c r="T212" s="64"/>
    </row>
    <row r="213" spans="1:20" x14ac:dyDescent="0.25">
      <c r="A213" s="3"/>
      <c r="B213" s="24" t="s">
        <v>178</v>
      </c>
      <c r="C213" s="333" t="s">
        <v>37</v>
      </c>
      <c r="D213" s="218"/>
      <c r="E213" s="218"/>
      <c r="F213" s="218"/>
      <c r="G213" s="218"/>
      <c r="H213" s="218"/>
      <c r="I213" s="218"/>
      <c r="J213" s="218"/>
      <c r="K213" s="218"/>
      <c r="L213" s="218"/>
      <c r="M213" s="218"/>
      <c r="N213" s="218"/>
      <c r="O213" s="219">
        <f>SUM(F213:N213)</f>
        <v>0</v>
      </c>
      <c r="P213" s="229"/>
      <c r="Q213" s="139"/>
      <c r="R213" s="45"/>
      <c r="S213" s="56"/>
      <c r="T213" s="64"/>
    </row>
    <row r="214" spans="1:20" x14ac:dyDescent="0.25">
      <c r="A214" s="3"/>
      <c r="B214" s="24" t="s">
        <v>178</v>
      </c>
      <c r="C214" s="334"/>
      <c r="D214" s="218"/>
      <c r="E214" s="218"/>
      <c r="F214" s="218"/>
      <c r="G214" s="218"/>
      <c r="H214" s="218"/>
      <c r="I214" s="218"/>
      <c r="J214" s="218"/>
      <c r="K214" s="218"/>
      <c r="L214" s="218"/>
      <c r="M214" s="218"/>
      <c r="N214" s="218"/>
      <c r="O214" s="219">
        <f t="shared" si="5"/>
        <v>0</v>
      </c>
      <c r="P214" s="229"/>
      <c r="Q214" s="139"/>
      <c r="R214" s="45"/>
      <c r="S214" s="56"/>
      <c r="T214" s="64"/>
    </row>
    <row r="215" spans="1:20" x14ac:dyDescent="0.25">
      <c r="A215" s="3"/>
      <c r="B215" s="452" t="s">
        <v>179</v>
      </c>
      <c r="C215" s="451"/>
      <c r="D215" s="451"/>
      <c r="E215" s="451"/>
      <c r="F215" s="451"/>
      <c r="G215" s="451"/>
      <c r="H215" s="451"/>
      <c r="I215" s="451"/>
      <c r="J215" s="451"/>
      <c r="K215" s="451"/>
      <c r="L215" s="451"/>
      <c r="M215" s="451"/>
      <c r="N215" s="451"/>
      <c r="O215" s="451"/>
      <c r="P215" s="226">
        <f>SUM(O217:O232)</f>
        <v>0</v>
      </c>
      <c r="Q215" s="227">
        <f>SUM(Q217:Q232)</f>
        <v>0</v>
      </c>
      <c r="R215" s="45"/>
      <c r="S215" s="56"/>
      <c r="T215" s="64"/>
    </row>
    <row r="216" spans="1:20" x14ac:dyDescent="0.25">
      <c r="A216" s="3"/>
      <c r="B216" s="335" t="s">
        <v>0</v>
      </c>
      <c r="C216" s="216" t="s">
        <v>1</v>
      </c>
      <c r="D216" s="216" t="s">
        <v>2</v>
      </c>
      <c r="E216" s="216" t="s">
        <v>28</v>
      </c>
      <c r="F216" s="216" t="s">
        <v>3</v>
      </c>
      <c r="G216" s="216" t="s">
        <v>4</v>
      </c>
      <c r="H216" s="216" t="s">
        <v>5</v>
      </c>
      <c r="I216" s="216" t="s">
        <v>6</v>
      </c>
      <c r="J216" s="216" t="s">
        <v>7</v>
      </c>
      <c r="K216" s="216" t="s">
        <v>8</v>
      </c>
      <c r="L216" s="216" t="s">
        <v>9</v>
      </c>
      <c r="M216" s="216" t="s">
        <v>10</v>
      </c>
      <c r="N216" s="216" t="s">
        <v>11</v>
      </c>
      <c r="O216" s="216" t="s">
        <v>12</v>
      </c>
      <c r="P216" s="217" t="s">
        <v>22</v>
      </c>
      <c r="Q216" s="228" t="s">
        <v>37</v>
      </c>
      <c r="R216" s="45"/>
      <c r="S216" s="56"/>
      <c r="T216" s="64"/>
    </row>
    <row r="217" spans="1:20" x14ac:dyDescent="0.25">
      <c r="A217" s="3"/>
      <c r="B217" s="24" t="s">
        <v>179</v>
      </c>
      <c r="C217" s="332"/>
      <c r="D217" s="218"/>
      <c r="E217" s="218"/>
      <c r="F217" s="218"/>
      <c r="G217" s="218"/>
      <c r="H217" s="218"/>
      <c r="I217" s="218"/>
      <c r="J217" s="218"/>
      <c r="K217" s="218"/>
      <c r="L217" s="218"/>
      <c r="M217" s="218"/>
      <c r="N217" s="218"/>
      <c r="O217" s="219">
        <f t="shared" si="5"/>
        <v>0</v>
      </c>
      <c r="P217" s="229"/>
      <c r="Q217" s="139"/>
      <c r="R217" s="45"/>
      <c r="S217" s="56"/>
      <c r="T217" s="64"/>
    </row>
    <row r="218" spans="1:20" x14ac:dyDescent="0.25">
      <c r="A218" s="3"/>
      <c r="B218" s="24" t="s">
        <v>179</v>
      </c>
      <c r="C218" s="332"/>
      <c r="D218" s="218"/>
      <c r="E218" s="218"/>
      <c r="F218" s="218"/>
      <c r="G218" s="218"/>
      <c r="H218" s="218"/>
      <c r="I218" s="218"/>
      <c r="J218" s="218"/>
      <c r="K218" s="218"/>
      <c r="L218" s="218"/>
      <c r="M218" s="218"/>
      <c r="N218" s="218"/>
      <c r="O218" s="219">
        <f t="shared" si="5"/>
        <v>0</v>
      </c>
      <c r="P218" s="229"/>
      <c r="Q218" s="139"/>
      <c r="R218" s="45"/>
      <c r="S218" s="56"/>
      <c r="T218" s="64"/>
    </row>
    <row r="219" spans="1:20" x14ac:dyDescent="0.25">
      <c r="A219" s="3"/>
      <c r="B219" s="24" t="s">
        <v>179</v>
      </c>
      <c r="C219" s="332"/>
      <c r="D219" s="218"/>
      <c r="E219" s="218"/>
      <c r="F219" s="218"/>
      <c r="G219" s="218"/>
      <c r="H219" s="218"/>
      <c r="I219" s="218"/>
      <c r="J219" s="218"/>
      <c r="K219" s="218"/>
      <c r="L219" s="218"/>
      <c r="M219" s="218"/>
      <c r="N219" s="218"/>
      <c r="O219" s="219">
        <f t="shared" si="5"/>
        <v>0</v>
      </c>
      <c r="P219" s="229"/>
      <c r="Q219" s="139"/>
      <c r="R219" s="45"/>
      <c r="S219" s="56"/>
      <c r="T219" s="64"/>
    </row>
    <row r="220" spans="1:20" x14ac:dyDescent="0.25">
      <c r="A220" s="3"/>
      <c r="B220" s="24" t="s">
        <v>179</v>
      </c>
      <c r="C220" s="332"/>
      <c r="D220" s="218"/>
      <c r="E220" s="218"/>
      <c r="F220" s="218"/>
      <c r="G220" s="218"/>
      <c r="H220" s="218"/>
      <c r="I220" s="218"/>
      <c r="J220" s="218"/>
      <c r="K220" s="218"/>
      <c r="L220" s="218"/>
      <c r="M220" s="218"/>
      <c r="N220" s="218"/>
      <c r="O220" s="219">
        <f t="shared" si="5"/>
        <v>0</v>
      </c>
      <c r="P220" s="229"/>
      <c r="Q220" s="139"/>
      <c r="R220" s="45"/>
      <c r="S220" s="56"/>
      <c r="T220" s="64"/>
    </row>
    <row r="221" spans="1:20" x14ac:dyDescent="0.25">
      <c r="A221" s="3"/>
      <c r="B221" s="24" t="s">
        <v>179</v>
      </c>
      <c r="C221" s="332"/>
      <c r="D221" s="218"/>
      <c r="E221" s="218"/>
      <c r="F221" s="218"/>
      <c r="G221" s="218"/>
      <c r="H221" s="218"/>
      <c r="I221" s="218"/>
      <c r="J221" s="218"/>
      <c r="K221" s="218"/>
      <c r="L221" s="218"/>
      <c r="M221" s="218"/>
      <c r="N221" s="218"/>
      <c r="O221" s="219">
        <f t="shared" si="5"/>
        <v>0</v>
      </c>
      <c r="P221" s="229"/>
      <c r="Q221" s="139"/>
      <c r="R221" s="45"/>
      <c r="S221" s="56"/>
      <c r="T221" s="64"/>
    </row>
    <row r="222" spans="1:20" x14ac:dyDescent="0.25">
      <c r="A222" s="3"/>
      <c r="B222" s="24" t="s">
        <v>179</v>
      </c>
      <c r="C222" s="332"/>
      <c r="D222" s="218"/>
      <c r="E222" s="218"/>
      <c r="F222" s="218"/>
      <c r="G222" s="218"/>
      <c r="H222" s="218"/>
      <c r="I222" s="218"/>
      <c r="J222" s="218"/>
      <c r="K222" s="218"/>
      <c r="L222" s="218"/>
      <c r="M222" s="218"/>
      <c r="N222" s="218"/>
      <c r="O222" s="219">
        <f t="shared" si="5"/>
        <v>0</v>
      </c>
      <c r="P222" s="229"/>
      <c r="Q222" s="139"/>
      <c r="R222" s="45"/>
      <c r="S222" s="56"/>
      <c r="T222" s="64"/>
    </row>
    <row r="223" spans="1:20" x14ac:dyDescent="0.25">
      <c r="A223" s="3"/>
      <c r="B223" s="24" t="s">
        <v>179</v>
      </c>
      <c r="C223" s="332"/>
      <c r="D223" s="218"/>
      <c r="E223" s="218"/>
      <c r="F223" s="218"/>
      <c r="G223" s="218"/>
      <c r="H223" s="218"/>
      <c r="I223" s="218"/>
      <c r="J223" s="218"/>
      <c r="K223" s="218"/>
      <c r="L223" s="218"/>
      <c r="M223" s="218"/>
      <c r="N223" s="218"/>
      <c r="O223" s="219">
        <f t="shared" si="5"/>
        <v>0</v>
      </c>
      <c r="P223" s="229"/>
      <c r="Q223" s="139"/>
      <c r="R223" s="45"/>
      <c r="S223" s="56"/>
      <c r="T223" s="64"/>
    </row>
    <row r="224" spans="1:20" x14ac:dyDescent="0.25">
      <c r="A224" s="3"/>
      <c r="B224" s="24" t="s">
        <v>179</v>
      </c>
      <c r="C224" s="332"/>
      <c r="D224" s="218"/>
      <c r="E224" s="218"/>
      <c r="F224" s="218"/>
      <c r="G224" s="218"/>
      <c r="H224" s="218"/>
      <c r="I224" s="218"/>
      <c r="J224" s="218"/>
      <c r="K224" s="218"/>
      <c r="L224" s="218"/>
      <c r="M224" s="218"/>
      <c r="N224" s="218"/>
      <c r="O224" s="219">
        <f t="shared" si="5"/>
        <v>0</v>
      </c>
      <c r="P224" s="229"/>
      <c r="Q224" s="139"/>
      <c r="R224" s="45"/>
      <c r="S224" s="56"/>
      <c r="T224" s="64"/>
    </row>
    <row r="225" spans="1:20" x14ac:dyDescent="0.25">
      <c r="A225" s="3"/>
      <c r="B225" s="24" t="s">
        <v>179</v>
      </c>
      <c r="C225" s="332"/>
      <c r="D225" s="218"/>
      <c r="E225" s="218"/>
      <c r="F225" s="218"/>
      <c r="G225" s="218"/>
      <c r="H225" s="218"/>
      <c r="I225" s="218"/>
      <c r="J225" s="218"/>
      <c r="K225" s="218"/>
      <c r="L225" s="218"/>
      <c r="M225" s="218"/>
      <c r="N225" s="218"/>
      <c r="O225" s="219">
        <f t="shared" si="5"/>
        <v>0</v>
      </c>
      <c r="P225" s="229"/>
      <c r="Q225" s="139"/>
      <c r="R225" s="45"/>
      <c r="S225" s="56"/>
      <c r="T225" s="64"/>
    </row>
    <row r="226" spans="1:20" x14ac:dyDescent="0.25">
      <c r="A226" s="3"/>
      <c r="B226" s="24" t="s">
        <v>179</v>
      </c>
      <c r="C226" s="332"/>
      <c r="D226" s="218"/>
      <c r="E226" s="218"/>
      <c r="F226" s="218"/>
      <c r="G226" s="218"/>
      <c r="H226" s="218"/>
      <c r="I226" s="218"/>
      <c r="J226" s="218"/>
      <c r="K226" s="218"/>
      <c r="L226" s="218"/>
      <c r="M226" s="218"/>
      <c r="N226" s="218"/>
      <c r="O226" s="219">
        <f t="shared" si="5"/>
        <v>0</v>
      </c>
      <c r="P226" s="229"/>
      <c r="Q226" s="139"/>
      <c r="R226" s="45"/>
      <c r="S226" s="56"/>
      <c r="T226" s="64"/>
    </row>
    <row r="227" spans="1:20" x14ac:dyDescent="0.25">
      <c r="A227" s="3"/>
      <c r="B227" s="24" t="s">
        <v>179</v>
      </c>
      <c r="C227" s="332"/>
      <c r="D227" s="218"/>
      <c r="E227" s="218"/>
      <c r="F227" s="218"/>
      <c r="G227" s="218"/>
      <c r="H227" s="218"/>
      <c r="I227" s="218"/>
      <c r="J227" s="218"/>
      <c r="K227" s="218"/>
      <c r="L227" s="218"/>
      <c r="M227" s="218"/>
      <c r="N227" s="218"/>
      <c r="O227" s="219">
        <f t="shared" si="5"/>
        <v>0</v>
      </c>
      <c r="P227" s="229"/>
      <c r="Q227" s="139"/>
      <c r="R227" s="45"/>
      <c r="S227" s="56"/>
      <c r="T227" s="64"/>
    </row>
    <row r="228" spans="1:20" x14ac:dyDescent="0.25">
      <c r="A228" s="3"/>
      <c r="B228" s="24" t="s">
        <v>179</v>
      </c>
      <c r="C228" s="332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9">
        <f t="shared" si="5"/>
        <v>0</v>
      </c>
      <c r="P228" s="229"/>
      <c r="Q228" s="139"/>
      <c r="R228" s="45"/>
      <c r="S228" s="56"/>
      <c r="T228" s="64"/>
    </row>
    <row r="229" spans="1:20" x14ac:dyDescent="0.25">
      <c r="A229" s="3"/>
      <c r="B229" s="24" t="s">
        <v>179</v>
      </c>
      <c r="C229" s="332"/>
      <c r="D229" s="218"/>
      <c r="E229" s="218"/>
      <c r="F229" s="218"/>
      <c r="G229" s="218"/>
      <c r="H229" s="218"/>
      <c r="I229" s="218"/>
      <c r="J229" s="218"/>
      <c r="K229" s="218"/>
      <c r="L229" s="218"/>
      <c r="M229" s="218"/>
      <c r="N229" s="218"/>
      <c r="O229" s="219">
        <f t="shared" si="5"/>
        <v>0</v>
      </c>
      <c r="P229" s="229"/>
      <c r="Q229" s="139"/>
      <c r="R229" s="45"/>
      <c r="S229" s="56"/>
      <c r="T229" s="64"/>
    </row>
    <row r="230" spans="1:20" x14ac:dyDescent="0.25">
      <c r="A230" s="3"/>
      <c r="B230" s="24" t="s">
        <v>179</v>
      </c>
      <c r="C230" s="332"/>
      <c r="D230" s="218"/>
      <c r="E230" s="218"/>
      <c r="F230" s="218"/>
      <c r="G230" s="218"/>
      <c r="H230" s="218"/>
      <c r="I230" s="218"/>
      <c r="J230" s="218"/>
      <c r="K230" s="218"/>
      <c r="L230" s="218"/>
      <c r="M230" s="218"/>
      <c r="N230" s="218"/>
      <c r="O230" s="219">
        <f t="shared" si="5"/>
        <v>0</v>
      </c>
      <c r="P230" s="229"/>
      <c r="Q230" s="139"/>
      <c r="R230" s="45"/>
      <c r="S230" s="56"/>
      <c r="T230" s="64"/>
    </row>
    <row r="231" spans="1:20" x14ac:dyDescent="0.25">
      <c r="A231" s="3"/>
      <c r="B231" s="24" t="s">
        <v>179</v>
      </c>
      <c r="C231" s="333" t="s">
        <v>37</v>
      </c>
      <c r="D231" s="218"/>
      <c r="E231" s="218"/>
      <c r="F231" s="218"/>
      <c r="G231" s="218"/>
      <c r="H231" s="218"/>
      <c r="I231" s="218"/>
      <c r="J231" s="218"/>
      <c r="K231" s="218"/>
      <c r="L231" s="218"/>
      <c r="M231" s="218"/>
      <c r="N231" s="218"/>
      <c r="O231" s="219">
        <f t="shared" si="5"/>
        <v>0</v>
      </c>
      <c r="P231" s="229"/>
      <c r="Q231" s="139"/>
      <c r="R231" s="45"/>
      <c r="S231" s="56"/>
      <c r="T231" s="64"/>
    </row>
    <row r="232" spans="1:20" x14ac:dyDescent="0.25">
      <c r="A232" s="3"/>
      <c r="B232" s="24" t="s">
        <v>179</v>
      </c>
      <c r="C232" s="334"/>
      <c r="D232" s="218"/>
      <c r="E232" s="218"/>
      <c r="F232" s="218"/>
      <c r="G232" s="218"/>
      <c r="H232" s="218"/>
      <c r="I232" s="218"/>
      <c r="J232" s="218"/>
      <c r="K232" s="218"/>
      <c r="L232" s="218"/>
      <c r="M232" s="218"/>
      <c r="N232" s="218"/>
      <c r="O232" s="219">
        <f t="shared" si="5"/>
        <v>0</v>
      </c>
      <c r="P232" s="229"/>
      <c r="Q232" s="139"/>
      <c r="R232" s="45"/>
      <c r="S232" s="56"/>
      <c r="T232" s="64"/>
    </row>
    <row r="233" spans="1:20" x14ac:dyDescent="0.25">
      <c r="A233" s="3"/>
      <c r="B233" s="452" t="s">
        <v>180</v>
      </c>
      <c r="C233" s="451"/>
      <c r="D233" s="451"/>
      <c r="E233" s="451"/>
      <c r="F233" s="451"/>
      <c r="G233" s="451"/>
      <c r="H233" s="451"/>
      <c r="I233" s="451"/>
      <c r="J233" s="451"/>
      <c r="K233" s="451"/>
      <c r="L233" s="451"/>
      <c r="M233" s="451"/>
      <c r="N233" s="451"/>
      <c r="O233" s="451"/>
      <c r="P233" s="226">
        <f>SUM(O235:O253)</f>
        <v>0</v>
      </c>
      <c r="Q233" s="227">
        <f>SUM(Q235:Q253)</f>
        <v>0</v>
      </c>
      <c r="R233" s="45"/>
      <c r="S233" s="56"/>
      <c r="T233" s="64"/>
    </row>
    <row r="234" spans="1:20" x14ac:dyDescent="0.25">
      <c r="A234" s="3"/>
      <c r="B234" s="335" t="s">
        <v>0</v>
      </c>
      <c r="C234" s="216" t="s">
        <v>1</v>
      </c>
      <c r="D234" s="216" t="s">
        <v>2</v>
      </c>
      <c r="E234" s="216" t="s">
        <v>28</v>
      </c>
      <c r="F234" s="216" t="s">
        <v>3</v>
      </c>
      <c r="G234" s="216" t="s">
        <v>4</v>
      </c>
      <c r="H234" s="216" t="s">
        <v>5</v>
      </c>
      <c r="I234" s="216" t="s">
        <v>6</v>
      </c>
      <c r="J234" s="216" t="s">
        <v>7</v>
      </c>
      <c r="K234" s="216" t="s">
        <v>8</v>
      </c>
      <c r="L234" s="216" t="s">
        <v>9</v>
      </c>
      <c r="M234" s="216" t="s">
        <v>10</v>
      </c>
      <c r="N234" s="216" t="s">
        <v>11</v>
      </c>
      <c r="O234" s="216" t="s">
        <v>12</v>
      </c>
      <c r="P234" s="217" t="s">
        <v>22</v>
      </c>
      <c r="Q234" s="228" t="s">
        <v>37</v>
      </c>
      <c r="R234" s="45"/>
      <c r="S234" s="56"/>
      <c r="T234" s="64"/>
    </row>
    <row r="235" spans="1:20" x14ac:dyDescent="0.25">
      <c r="A235" s="3"/>
      <c r="B235" s="24" t="s">
        <v>180</v>
      </c>
      <c r="C235" s="332"/>
      <c r="D235" s="218"/>
      <c r="E235" s="218"/>
      <c r="F235" s="218"/>
      <c r="G235" s="218"/>
      <c r="H235" s="218"/>
      <c r="I235" s="218"/>
      <c r="J235" s="218"/>
      <c r="K235" s="218"/>
      <c r="L235" s="218"/>
      <c r="M235" s="218"/>
      <c r="N235" s="218"/>
      <c r="O235" s="219">
        <f t="shared" si="5"/>
        <v>0</v>
      </c>
      <c r="P235" s="229"/>
      <c r="Q235" s="139"/>
      <c r="R235" s="45"/>
      <c r="S235" s="56"/>
      <c r="T235" s="64"/>
    </row>
    <row r="236" spans="1:20" x14ac:dyDescent="0.25">
      <c r="A236" s="3"/>
      <c r="B236" s="24" t="s">
        <v>180</v>
      </c>
      <c r="C236" s="332"/>
      <c r="D236" s="218"/>
      <c r="E236" s="218"/>
      <c r="F236" s="218"/>
      <c r="G236" s="218"/>
      <c r="H236" s="218"/>
      <c r="I236" s="218"/>
      <c r="J236" s="218"/>
      <c r="K236" s="218"/>
      <c r="L236" s="218"/>
      <c r="M236" s="218"/>
      <c r="N236" s="218"/>
      <c r="O236" s="219">
        <f t="shared" si="5"/>
        <v>0</v>
      </c>
      <c r="P236" s="229"/>
      <c r="Q236" s="139"/>
      <c r="R236" s="45"/>
      <c r="S236" s="56"/>
      <c r="T236" s="64"/>
    </row>
    <row r="237" spans="1:20" x14ac:dyDescent="0.25">
      <c r="A237" s="3"/>
      <c r="B237" s="24" t="s">
        <v>180</v>
      </c>
      <c r="C237" s="332"/>
      <c r="D237" s="218"/>
      <c r="E237" s="218"/>
      <c r="F237" s="218"/>
      <c r="G237" s="218"/>
      <c r="H237" s="218"/>
      <c r="I237" s="218"/>
      <c r="J237" s="218"/>
      <c r="K237" s="218"/>
      <c r="L237" s="218"/>
      <c r="M237" s="218"/>
      <c r="N237" s="218"/>
      <c r="O237" s="219">
        <f t="shared" si="5"/>
        <v>0</v>
      </c>
      <c r="P237" s="229"/>
      <c r="Q237" s="139"/>
      <c r="R237" s="45"/>
      <c r="S237" s="56"/>
      <c r="T237" s="64"/>
    </row>
    <row r="238" spans="1:20" x14ac:dyDescent="0.25">
      <c r="A238" s="3"/>
      <c r="B238" s="24" t="s">
        <v>180</v>
      </c>
      <c r="C238" s="332"/>
      <c r="D238" s="218"/>
      <c r="E238" s="218"/>
      <c r="F238" s="218"/>
      <c r="G238" s="218"/>
      <c r="H238" s="218"/>
      <c r="I238" s="218"/>
      <c r="J238" s="218"/>
      <c r="K238" s="218"/>
      <c r="L238" s="218"/>
      <c r="M238" s="218"/>
      <c r="N238" s="218"/>
      <c r="O238" s="219">
        <f t="shared" si="5"/>
        <v>0</v>
      </c>
      <c r="P238" s="229"/>
      <c r="Q238" s="139"/>
      <c r="R238" s="45"/>
      <c r="S238" s="56"/>
      <c r="T238" s="64"/>
    </row>
    <row r="239" spans="1:20" x14ac:dyDescent="0.25">
      <c r="A239" s="3"/>
      <c r="B239" s="24" t="s">
        <v>180</v>
      </c>
      <c r="C239" s="332"/>
      <c r="D239" s="218"/>
      <c r="E239" s="218"/>
      <c r="F239" s="218"/>
      <c r="G239" s="218"/>
      <c r="H239" s="218"/>
      <c r="I239" s="218"/>
      <c r="J239" s="218"/>
      <c r="K239" s="218"/>
      <c r="L239" s="218"/>
      <c r="M239" s="218"/>
      <c r="N239" s="218"/>
      <c r="O239" s="219">
        <f t="shared" si="5"/>
        <v>0</v>
      </c>
      <c r="P239" s="229"/>
      <c r="Q239" s="139"/>
      <c r="R239" s="45"/>
      <c r="S239" s="56"/>
      <c r="T239" s="64"/>
    </row>
    <row r="240" spans="1:20" x14ac:dyDescent="0.25">
      <c r="A240" s="3"/>
      <c r="B240" s="24" t="s">
        <v>180</v>
      </c>
      <c r="C240" s="332"/>
      <c r="D240" s="218"/>
      <c r="E240" s="218"/>
      <c r="F240" s="218"/>
      <c r="G240" s="218"/>
      <c r="H240" s="218"/>
      <c r="I240" s="218"/>
      <c r="J240" s="218"/>
      <c r="K240" s="218"/>
      <c r="L240" s="218"/>
      <c r="M240" s="218"/>
      <c r="N240" s="218"/>
      <c r="O240" s="219">
        <f t="shared" si="5"/>
        <v>0</v>
      </c>
      <c r="P240" s="229"/>
      <c r="Q240" s="139"/>
      <c r="R240" s="45"/>
      <c r="S240" s="56"/>
      <c r="T240" s="64"/>
    </row>
    <row r="241" spans="1:20" x14ac:dyDescent="0.25">
      <c r="A241" s="3"/>
      <c r="B241" s="24" t="s">
        <v>180</v>
      </c>
      <c r="C241" s="332"/>
      <c r="D241" s="218"/>
      <c r="E241" s="218"/>
      <c r="F241" s="218"/>
      <c r="G241" s="218"/>
      <c r="H241" s="218"/>
      <c r="I241" s="218"/>
      <c r="J241" s="218"/>
      <c r="K241" s="218"/>
      <c r="L241" s="218"/>
      <c r="M241" s="218"/>
      <c r="N241" s="218"/>
      <c r="O241" s="219">
        <f t="shared" si="5"/>
        <v>0</v>
      </c>
      <c r="P241" s="229"/>
      <c r="Q241" s="139"/>
      <c r="R241" s="45"/>
      <c r="S241" s="56"/>
      <c r="T241" s="64"/>
    </row>
    <row r="242" spans="1:20" x14ac:dyDescent="0.25">
      <c r="A242" s="3"/>
      <c r="B242" s="24" t="s">
        <v>180</v>
      </c>
      <c r="C242" s="332"/>
      <c r="D242" s="218"/>
      <c r="E242" s="218"/>
      <c r="F242" s="218"/>
      <c r="G242" s="218"/>
      <c r="H242" s="218"/>
      <c r="I242" s="218"/>
      <c r="J242" s="218"/>
      <c r="K242" s="218"/>
      <c r="L242" s="218"/>
      <c r="M242" s="218"/>
      <c r="N242" s="218"/>
      <c r="O242" s="219">
        <f t="shared" si="5"/>
        <v>0</v>
      </c>
      <c r="P242" s="229"/>
      <c r="Q242" s="139"/>
      <c r="R242" s="45"/>
      <c r="S242" s="56"/>
      <c r="T242" s="64"/>
    </row>
    <row r="243" spans="1:20" x14ac:dyDescent="0.25">
      <c r="A243" s="3"/>
      <c r="B243" s="24" t="s">
        <v>180</v>
      </c>
      <c r="C243" s="332"/>
      <c r="D243" s="218"/>
      <c r="E243" s="218"/>
      <c r="F243" s="218"/>
      <c r="G243" s="218"/>
      <c r="H243" s="218"/>
      <c r="I243" s="218"/>
      <c r="J243" s="218"/>
      <c r="K243" s="218"/>
      <c r="L243" s="218"/>
      <c r="M243" s="218"/>
      <c r="N243" s="218"/>
      <c r="O243" s="219">
        <f t="shared" si="5"/>
        <v>0</v>
      </c>
      <c r="P243" s="229"/>
      <c r="Q243" s="139"/>
      <c r="R243" s="45"/>
      <c r="S243" s="56"/>
      <c r="T243" s="64"/>
    </row>
    <row r="244" spans="1:20" x14ac:dyDescent="0.25">
      <c r="A244" s="3"/>
      <c r="B244" s="24" t="s">
        <v>180</v>
      </c>
      <c r="C244" s="332"/>
      <c r="D244" s="218"/>
      <c r="E244" s="218"/>
      <c r="F244" s="218"/>
      <c r="G244" s="218"/>
      <c r="H244" s="218"/>
      <c r="I244" s="218"/>
      <c r="J244" s="218"/>
      <c r="K244" s="218"/>
      <c r="L244" s="218"/>
      <c r="M244" s="218"/>
      <c r="N244" s="218"/>
      <c r="O244" s="219">
        <f t="shared" si="5"/>
        <v>0</v>
      </c>
      <c r="P244" s="229"/>
      <c r="Q244" s="139"/>
      <c r="R244" s="45"/>
      <c r="S244" s="56"/>
      <c r="T244" s="64"/>
    </row>
    <row r="245" spans="1:20" x14ac:dyDescent="0.25">
      <c r="A245" s="3"/>
      <c r="B245" s="24" t="s">
        <v>180</v>
      </c>
      <c r="C245" s="332"/>
      <c r="D245" s="218"/>
      <c r="E245" s="218"/>
      <c r="F245" s="218"/>
      <c r="G245" s="218"/>
      <c r="H245" s="218"/>
      <c r="I245" s="218"/>
      <c r="J245" s="218"/>
      <c r="K245" s="218"/>
      <c r="L245" s="218"/>
      <c r="M245" s="218"/>
      <c r="N245" s="218"/>
      <c r="O245" s="219">
        <f t="shared" si="5"/>
        <v>0</v>
      </c>
      <c r="P245" s="229"/>
      <c r="Q245" s="139"/>
      <c r="R245" s="45"/>
      <c r="S245" s="56"/>
      <c r="T245" s="64"/>
    </row>
    <row r="246" spans="1:20" x14ac:dyDescent="0.25">
      <c r="A246" s="3"/>
      <c r="B246" s="24" t="s">
        <v>180</v>
      </c>
      <c r="C246" s="332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9">
        <f t="shared" si="5"/>
        <v>0</v>
      </c>
      <c r="P246" s="229"/>
      <c r="Q246" s="139"/>
      <c r="R246" s="45"/>
      <c r="S246" s="56"/>
      <c r="T246" s="64"/>
    </row>
    <row r="247" spans="1:20" x14ac:dyDescent="0.25">
      <c r="A247" s="3"/>
      <c r="B247" s="24" t="s">
        <v>180</v>
      </c>
      <c r="C247" s="332"/>
      <c r="D247" s="218"/>
      <c r="E247" s="218"/>
      <c r="F247" s="218"/>
      <c r="G247" s="218"/>
      <c r="H247" s="218"/>
      <c r="I247" s="218"/>
      <c r="J247" s="218"/>
      <c r="K247" s="218"/>
      <c r="L247" s="218"/>
      <c r="M247" s="218"/>
      <c r="N247" s="218"/>
      <c r="O247" s="219">
        <f t="shared" si="5"/>
        <v>0</v>
      </c>
      <c r="P247" s="229"/>
      <c r="Q247" s="139"/>
      <c r="R247" s="45"/>
      <c r="S247" s="56"/>
      <c r="T247" s="64"/>
    </row>
    <row r="248" spans="1:20" x14ac:dyDescent="0.25">
      <c r="A248" s="3"/>
      <c r="B248" s="24" t="s">
        <v>180</v>
      </c>
      <c r="C248" s="332"/>
      <c r="D248" s="218"/>
      <c r="E248" s="218"/>
      <c r="F248" s="218"/>
      <c r="G248" s="218"/>
      <c r="H248" s="218"/>
      <c r="I248" s="218"/>
      <c r="J248" s="218"/>
      <c r="K248" s="218"/>
      <c r="L248" s="218"/>
      <c r="M248" s="218"/>
      <c r="N248" s="218"/>
      <c r="O248" s="219">
        <f t="shared" si="5"/>
        <v>0</v>
      </c>
      <c r="P248" s="229"/>
      <c r="Q248" s="139"/>
      <c r="R248" s="45"/>
      <c r="S248" s="56"/>
      <c r="T248" s="64"/>
    </row>
    <row r="249" spans="1:20" x14ac:dyDescent="0.25">
      <c r="A249" s="3"/>
      <c r="B249" s="24" t="s">
        <v>180</v>
      </c>
      <c r="C249" s="332"/>
      <c r="D249" s="218"/>
      <c r="E249" s="218"/>
      <c r="F249" s="218"/>
      <c r="G249" s="218"/>
      <c r="H249" s="218"/>
      <c r="I249" s="218"/>
      <c r="J249" s="218"/>
      <c r="K249" s="218"/>
      <c r="L249" s="218"/>
      <c r="M249" s="218"/>
      <c r="N249" s="218"/>
      <c r="O249" s="219">
        <f t="shared" si="5"/>
        <v>0</v>
      </c>
      <c r="P249" s="229"/>
      <c r="Q249" s="139"/>
      <c r="R249" s="45"/>
      <c r="S249" s="56"/>
      <c r="T249" s="64"/>
    </row>
    <row r="250" spans="1:20" x14ac:dyDescent="0.25">
      <c r="A250" s="3"/>
      <c r="B250" s="24" t="s">
        <v>180</v>
      </c>
      <c r="C250" s="332"/>
      <c r="D250" s="218"/>
      <c r="E250" s="218"/>
      <c r="F250" s="218"/>
      <c r="G250" s="218"/>
      <c r="H250" s="218"/>
      <c r="I250" s="218"/>
      <c r="J250" s="218"/>
      <c r="K250" s="218"/>
      <c r="L250" s="218"/>
      <c r="M250" s="218"/>
      <c r="N250" s="218"/>
      <c r="O250" s="219">
        <f t="shared" si="5"/>
        <v>0</v>
      </c>
      <c r="P250" s="229"/>
      <c r="Q250" s="139"/>
      <c r="R250" s="45"/>
      <c r="S250" s="56"/>
      <c r="T250" s="64"/>
    </row>
    <row r="251" spans="1:20" x14ac:dyDescent="0.25">
      <c r="A251" s="3"/>
      <c r="B251" s="24" t="s">
        <v>180</v>
      </c>
      <c r="C251" s="332"/>
      <c r="D251" s="218"/>
      <c r="E251" s="218"/>
      <c r="F251" s="218"/>
      <c r="G251" s="218"/>
      <c r="H251" s="218"/>
      <c r="I251" s="218"/>
      <c r="J251" s="218"/>
      <c r="K251" s="218"/>
      <c r="L251" s="218"/>
      <c r="M251" s="218"/>
      <c r="N251" s="218"/>
      <c r="O251" s="219">
        <f t="shared" si="5"/>
        <v>0</v>
      </c>
      <c r="P251" s="229"/>
      <c r="Q251" s="139"/>
      <c r="R251" s="45"/>
      <c r="S251" s="56"/>
      <c r="T251" s="64"/>
    </row>
    <row r="252" spans="1:20" x14ac:dyDescent="0.25">
      <c r="A252" s="3"/>
      <c r="B252" s="24" t="s">
        <v>180</v>
      </c>
      <c r="C252" s="333" t="s">
        <v>37</v>
      </c>
      <c r="D252" s="218"/>
      <c r="E252" s="218"/>
      <c r="F252" s="218"/>
      <c r="G252" s="218"/>
      <c r="H252" s="218"/>
      <c r="I252" s="218"/>
      <c r="J252" s="218"/>
      <c r="K252" s="218"/>
      <c r="L252" s="218"/>
      <c r="M252" s="218"/>
      <c r="N252" s="218"/>
      <c r="O252" s="219">
        <f t="shared" si="5"/>
        <v>0</v>
      </c>
      <c r="P252" s="229"/>
      <c r="Q252" s="139"/>
      <c r="R252" s="45"/>
      <c r="S252" s="56"/>
      <c r="T252" s="64"/>
    </row>
    <row r="253" spans="1:20" x14ac:dyDescent="0.25">
      <c r="A253" s="3"/>
      <c r="B253" s="24" t="s">
        <v>180</v>
      </c>
      <c r="C253" s="334"/>
      <c r="D253" s="218"/>
      <c r="E253" s="218"/>
      <c r="F253" s="218"/>
      <c r="G253" s="218"/>
      <c r="H253" s="218"/>
      <c r="I253" s="218"/>
      <c r="J253" s="218"/>
      <c r="K253" s="218"/>
      <c r="L253" s="218"/>
      <c r="M253" s="218"/>
      <c r="N253" s="218"/>
      <c r="O253" s="219">
        <f t="shared" si="5"/>
        <v>0</v>
      </c>
      <c r="P253" s="229"/>
      <c r="Q253" s="139"/>
      <c r="R253" s="45"/>
      <c r="S253" s="56"/>
      <c r="T253" s="64"/>
    </row>
    <row r="254" spans="1:20" x14ac:dyDescent="0.25">
      <c r="A254" s="3"/>
      <c r="B254" s="452" t="s">
        <v>184</v>
      </c>
      <c r="C254" s="451"/>
      <c r="D254" s="451"/>
      <c r="E254" s="451"/>
      <c r="F254" s="451"/>
      <c r="G254" s="451"/>
      <c r="H254" s="451"/>
      <c r="I254" s="451"/>
      <c r="J254" s="451"/>
      <c r="K254" s="451"/>
      <c r="L254" s="451"/>
      <c r="M254" s="451"/>
      <c r="N254" s="451"/>
      <c r="O254" s="451"/>
      <c r="P254" s="226">
        <f>SUM(O256:O268)</f>
        <v>0</v>
      </c>
      <c r="Q254" s="227">
        <f>SUM(Q256:Q268)</f>
        <v>0</v>
      </c>
      <c r="R254" s="45"/>
      <c r="S254" s="56"/>
      <c r="T254" s="64"/>
    </row>
    <row r="255" spans="1:20" x14ac:dyDescent="0.25">
      <c r="A255" s="3"/>
      <c r="B255" s="335" t="s">
        <v>0</v>
      </c>
      <c r="C255" s="216" t="s">
        <v>1</v>
      </c>
      <c r="D255" s="216" t="s">
        <v>2</v>
      </c>
      <c r="E255" s="216" t="s">
        <v>28</v>
      </c>
      <c r="F255" s="216" t="s">
        <v>3</v>
      </c>
      <c r="G255" s="216" t="s">
        <v>4</v>
      </c>
      <c r="H255" s="216" t="s">
        <v>5</v>
      </c>
      <c r="I255" s="216" t="s">
        <v>6</v>
      </c>
      <c r="J255" s="216" t="s">
        <v>7</v>
      </c>
      <c r="K255" s="216" t="s">
        <v>8</v>
      </c>
      <c r="L255" s="216" t="s">
        <v>9</v>
      </c>
      <c r="M255" s="216" t="s">
        <v>10</v>
      </c>
      <c r="N255" s="216" t="s">
        <v>11</v>
      </c>
      <c r="O255" s="216" t="s">
        <v>12</v>
      </c>
      <c r="P255" s="217" t="s">
        <v>22</v>
      </c>
      <c r="Q255" s="228" t="s">
        <v>37</v>
      </c>
      <c r="R255" s="45"/>
      <c r="S255" s="56"/>
      <c r="T255" s="64"/>
    </row>
    <row r="256" spans="1:20" x14ac:dyDescent="0.25">
      <c r="A256" s="3"/>
      <c r="B256" s="93" t="s">
        <v>184</v>
      </c>
      <c r="C256" s="332"/>
      <c r="D256" s="218"/>
      <c r="E256" s="218"/>
      <c r="F256" s="218"/>
      <c r="G256" s="218"/>
      <c r="H256" s="218"/>
      <c r="I256" s="218"/>
      <c r="J256" s="218"/>
      <c r="K256" s="218"/>
      <c r="L256" s="218"/>
      <c r="M256" s="218"/>
      <c r="N256" s="218"/>
      <c r="O256" s="219">
        <f t="shared" si="5"/>
        <v>0</v>
      </c>
      <c r="P256" s="229"/>
      <c r="Q256" s="139"/>
      <c r="R256" s="45"/>
      <c r="S256" s="56"/>
      <c r="T256" s="64"/>
    </row>
    <row r="257" spans="1:20" x14ac:dyDescent="0.25">
      <c r="A257" s="3"/>
      <c r="B257" s="93" t="s">
        <v>184</v>
      </c>
      <c r="C257" s="332"/>
      <c r="D257" s="218"/>
      <c r="E257" s="218"/>
      <c r="F257" s="218"/>
      <c r="G257" s="218"/>
      <c r="H257" s="218"/>
      <c r="I257" s="218"/>
      <c r="J257" s="218"/>
      <c r="K257" s="218"/>
      <c r="L257" s="218"/>
      <c r="M257" s="218"/>
      <c r="N257" s="218"/>
      <c r="O257" s="219">
        <f t="shared" si="5"/>
        <v>0</v>
      </c>
      <c r="P257" s="229"/>
      <c r="Q257" s="139"/>
      <c r="R257" s="45"/>
      <c r="S257" s="56"/>
      <c r="T257" s="64"/>
    </row>
    <row r="258" spans="1:20" x14ac:dyDescent="0.25">
      <c r="A258" s="3"/>
      <c r="B258" s="93" t="s">
        <v>184</v>
      </c>
      <c r="C258" s="332"/>
      <c r="D258" s="218"/>
      <c r="E258" s="218"/>
      <c r="F258" s="218"/>
      <c r="G258" s="218"/>
      <c r="H258" s="218"/>
      <c r="I258" s="218"/>
      <c r="J258" s="218"/>
      <c r="K258" s="218"/>
      <c r="L258" s="218"/>
      <c r="M258" s="218"/>
      <c r="N258" s="218"/>
      <c r="O258" s="219">
        <f t="shared" si="5"/>
        <v>0</v>
      </c>
      <c r="P258" s="229"/>
      <c r="Q258" s="139"/>
      <c r="R258" s="45"/>
      <c r="S258" s="56"/>
      <c r="T258" s="64"/>
    </row>
    <row r="259" spans="1:20" x14ac:dyDescent="0.25">
      <c r="A259" s="3"/>
      <c r="B259" s="93" t="s">
        <v>184</v>
      </c>
      <c r="C259" s="332"/>
      <c r="D259" s="218"/>
      <c r="E259" s="218"/>
      <c r="F259" s="218"/>
      <c r="G259" s="218"/>
      <c r="H259" s="218"/>
      <c r="I259" s="218"/>
      <c r="J259" s="218"/>
      <c r="K259" s="218"/>
      <c r="L259" s="218"/>
      <c r="M259" s="218"/>
      <c r="N259" s="218"/>
      <c r="O259" s="219">
        <f t="shared" si="5"/>
        <v>0</v>
      </c>
      <c r="P259" s="229"/>
      <c r="Q259" s="139"/>
      <c r="R259" s="45"/>
      <c r="S259" s="56"/>
      <c r="T259" s="64"/>
    </row>
    <row r="260" spans="1:20" x14ac:dyDescent="0.25">
      <c r="A260" s="3"/>
      <c r="B260" s="93" t="s">
        <v>184</v>
      </c>
      <c r="C260" s="332"/>
      <c r="D260" s="218"/>
      <c r="E260" s="218"/>
      <c r="F260" s="218"/>
      <c r="G260" s="218"/>
      <c r="H260" s="218"/>
      <c r="I260" s="218"/>
      <c r="J260" s="218"/>
      <c r="K260" s="218"/>
      <c r="L260" s="218"/>
      <c r="M260" s="218"/>
      <c r="N260" s="218"/>
      <c r="O260" s="219">
        <f t="shared" si="5"/>
        <v>0</v>
      </c>
      <c r="P260" s="229"/>
      <c r="Q260" s="139"/>
      <c r="R260" s="45"/>
      <c r="S260" s="56"/>
      <c r="T260" s="64"/>
    </row>
    <row r="261" spans="1:20" x14ac:dyDescent="0.25">
      <c r="A261" s="3"/>
      <c r="B261" s="93" t="s">
        <v>184</v>
      </c>
      <c r="C261" s="332"/>
      <c r="D261" s="218"/>
      <c r="E261" s="218"/>
      <c r="F261" s="218"/>
      <c r="G261" s="218"/>
      <c r="H261" s="218"/>
      <c r="I261" s="218"/>
      <c r="J261" s="218"/>
      <c r="K261" s="218"/>
      <c r="L261" s="218"/>
      <c r="M261" s="218"/>
      <c r="N261" s="218"/>
      <c r="O261" s="219">
        <f t="shared" si="5"/>
        <v>0</v>
      </c>
      <c r="P261" s="229"/>
      <c r="Q261" s="139"/>
      <c r="R261" s="45"/>
      <c r="S261" s="56"/>
      <c r="T261" s="64"/>
    </row>
    <row r="262" spans="1:20" x14ac:dyDescent="0.25">
      <c r="A262" s="3"/>
      <c r="B262" s="93" t="s">
        <v>184</v>
      </c>
      <c r="C262" s="332"/>
      <c r="D262" s="218"/>
      <c r="E262" s="218"/>
      <c r="F262" s="218"/>
      <c r="G262" s="218"/>
      <c r="H262" s="218"/>
      <c r="I262" s="218"/>
      <c r="J262" s="218"/>
      <c r="K262" s="218"/>
      <c r="L262" s="218"/>
      <c r="M262" s="218"/>
      <c r="N262" s="218"/>
      <c r="O262" s="219">
        <f t="shared" si="5"/>
        <v>0</v>
      </c>
      <c r="P262" s="229"/>
      <c r="Q262" s="139"/>
      <c r="R262" s="45"/>
      <c r="S262" s="56"/>
      <c r="T262" s="64"/>
    </row>
    <row r="263" spans="1:20" x14ac:dyDescent="0.25">
      <c r="A263" s="3"/>
      <c r="B263" s="93" t="s">
        <v>184</v>
      </c>
      <c r="C263" s="332"/>
      <c r="D263" s="218"/>
      <c r="E263" s="218"/>
      <c r="F263" s="218"/>
      <c r="G263" s="218"/>
      <c r="H263" s="218"/>
      <c r="I263" s="218"/>
      <c r="J263" s="218"/>
      <c r="K263" s="218"/>
      <c r="L263" s="218"/>
      <c r="M263" s="218"/>
      <c r="N263" s="218"/>
      <c r="O263" s="219">
        <f t="shared" si="5"/>
        <v>0</v>
      </c>
      <c r="P263" s="229"/>
      <c r="Q263" s="139"/>
      <c r="R263" s="45"/>
      <c r="S263" s="56"/>
      <c r="T263" s="64"/>
    </row>
    <row r="264" spans="1:20" x14ac:dyDescent="0.25">
      <c r="A264" s="3"/>
      <c r="B264" s="93" t="s">
        <v>184</v>
      </c>
      <c r="C264" s="332"/>
      <c r="D264" s="218"/>
      <c r="E264" s="218"/>
      <c r="F264" s="218"/>
      <c r="G264" s="218"/>
      <c r="H264" s="218"/>
      <c r="I264" s="218"/>
      <c r="J264" s="218"/>
      <c r="K264" s="218"/>
      <c r="L264" s="218"/>
      <c r="M264" s="218"/>
      <c r="N264" s="218"/>
      <c r="O264" s="219">
        <f t="shared" si="5"/>
        <v>0</v>
      </c>
      <c r="P264" s="229"/>
      <c r="Q264" s="139"/>
      <c r="R264" s="45"/>
      <c r="S264" s="56"/>
      <c r="T264" s="64"/>
    </row>
    <row r="265" spans="1:20" x14ac:dyDescent="0.25">
      <c r="A265" s="3"/>
      <c r="B265" s="93" t="s">
        <v>184</v>
      </c>
      <c r="C265" s="332"/>
      <c r="D265" s="218"/>
      <c r="E265" s="218"/>
      <c r="F265" s="218"/>
      <c r="G265" s="218"/>
      <c r="H265" s="218"/>
      <c r="I265" s="218"/>
      <c r="J265" s="218"/>
      <c r="K265" s="218"/>
      <c r="L265" s="218"/>
      <c r="M265" s="218"/>
      <c r="N265" s="218"/>
      <c r="O265" s="219">
        <f t="shared" si="5"/>
        <v>0</v>
      </c>
      <c r="P265" s="229"/>
      <c r="Q265" s="139"/>
      <c r="R265" s="45"/>
      <c r="S265" s="56"/>
      <c r="T265" s="64"/>
    </row>
    <row r="266" spans="1:20" x14ac:dyDescent="0.25">
      <c r="A266" s="3"/>
      <c r="B266" s="93" t="s">
        <v>184</v>
      </c>
      <c r="C266" s="332"/>
      <c r="D266" s="218"/>
      <c r="E266" s="218"/>
      <c r="F266" s="218"/>
      <c r="G266" s="218"/>
      <c r="H266" s="218"/>
      <c r="I266" s="218"/>
      <c r="J266" s="218"/>
      <c r="K266" s="218"/>
      <c r="L266" s="218"/>
      <c r="M266" s="218"/>
      <c r="N266" s="218"/>
      <c r="O266" s="219">
        <f t="shared" si="5"/>
        <v>0</v>
      </c>
      <c r="P266" s="229"/>
      <c r="Q266" s="139"/>
      <c r="R266" s="45"/>
      <c r="S266" s="56"/>
      <c r="T266" s="64"/>
    </row>
    <row r="267" spans="1:20" x14ac:dyDescent="0.25">
      <c r="A267" s="3"/>
      <c r="B267" s="93" t="s">
        <v>184</v>
      </c>
      <c r="C267" s="333" t="s">
        <v>37</v>
      </c>
      <c r="D267" s="218"/>
      <c r="E267" s="218"/>
      <c r="F267" s="218"/>
      <c r="G267" s="218"/>
      <c r="H267" s="218"/>
      <c r="I267" s="218"/>
      <c r="J267" s="218"/>
      <c r="K267" s="218"/>
      <c r="L267" s="218"/>
      <c r="M267" s="218"/>
      <c r="N267" s="218"/>
      <c r="O267" s="219">
        <f t="shared" si="5"/>
        <v>0</v>
      </c>
      <c r="P267" s="229"/>
      <c r="Q267" s="139"/>
      <c r="R267" s="45"/>
      <c r="S267" s="56"/>
      <c r="T267" s="64"/>
    </row>
    <row r="268" spans="1:20" x14ac:dyDescent="0.25">
      <c r="A268" s="3"/>
      <c r="B268" s="93" t="s">
        <v>184</v>
      </c>
      <c r="C268" s="334"/>
      <c r="D268" s="218"/>
      <c r="E268" s="218"/>
      <c r="F268" s="218"/>
      <c r="G268" s="218"/>
      <c r="H268" s="218"/>
      <c r="I268" s="218"/>
      <c r="J268" s="218"/>
      <c r="K268" s="218"/>
      <c r="L268" s="218"/>
      <c r="M268" s="218"/>
      <c r="N268" s="218"/>
      <c r="O268" s="219">
        <f t="shared" ref="O268:O349" si="6">SUM(F268:N268)</f>
        <v>0</v>
      </c>
      <c r="P268" s="229"/>
      <c r="Q268" s="139"/>
      <c r="R268" s="45"/>
      <c r="S268" s="56"/>
      <c r="T268" s="64"/>
    </row>
    <row r="269" spans="1:20" x14ac:dyDescent="0.25">
      <c r="A269" s="3"/>
      <c r="B269" s="452" t="s">
        <v>183</v>
      </c>
      <c r="C269" s="451"/>
      <c r="D269" s="451"/>
      <c r="E269" s="451"/>
      <c r="F269" s="451"/>
      <c r="G269" s="451"/>
      <c r="H269" s="451"/>
      <c r="I269" s="451"/>
      <c r="J269" s="451"/>
      <c r="K269" s="451"/>
      <c r="L269" s="451"/>
      <c r="M269" s="451"/>
      <c r="N269" s="451"/>
      <c r="O269" s="451"/>
      <c r="P269" s="226">
        <f>SUM(O271:O292)</f>
        <v>0</v>
      </c>
      <c r="Q269" s="227">
        <f>SUM(Q271:Q292)</f>
        <v>0</v>
      </c>
      <c r="R269" s="45"/>
      <c r="S269" s="56"/>
      <c r="T269" s="64"/>
    </row>
    <row r="270" spans="1:20" x14ac:dyDescent="0.25">
      <c r="A270" s="3"/>
      <c r="B270" s="335" t="s">
        <v>0</v>
      </c>
      <c r="C270" s="216" t="s">
        <v>1</v>
      </c>
      <c r="D270" s="216" t="s">
        <v>2</v>
      </c>
      <c r="E270" s="216" t="s">
        <v>28</v>
      </c>
      <c r="F270" s="216" t="s">
        <v>3</v>
      </c>
      <c r="G270" s="216" t="s">
        <v>4</v>
      </c>
      <c r="H270" s="216" t="s">
        <v>5</v>
      </c>
      <c r="I270" s="216" t="s">
        <v>6</v>
      </c>
      <c r="J270" s="216" t="s">
        <v>7</v>
      </c>
      <c r="K270" s="216" t="s">
        <v>8</v>
      </c>
      <c r="L270" s="216" t="s">
        <v>9</v>
      </c>
      <c r="M270" s="216" t="s">
        <v>10</v>
      </c>
      <c r="N270" s="216" t="s">
        <v>11</v>
      </c>
      <c r="O270" s="216" t="s">
        <v>12</v>
      </c>
      <c r="P270" s="217" t="s">
        <v>22</v>
      </c>
      <c r="Q270" s="228" t="s">
        <v>37</v>
      </c>
      <c r="R270" s="45"/>
      <c r="S270" s="56"/>
      <c r="T270" s="64"/>
    </row>
    <row r="271" spans="1:20" x14ac:dyDescent="0.25">
      <c r="A271" s="3"/>
      <c r="B271" s="24" t="s">
        <v>183</v>
      </c>
      <c r="C271" s="332"/>
      <c r="D271" s="218"/>
      <c r="E271" s="218"/>
      <c r="F271" s="218"/>
      <c r="G271" s="218"/>
      <c r="H271" s="218"/>
      <c r="I271" s="218"/>
      <c r="J271" s="218"/>
      <c r="K271" s="218"/>
      <c r="L271" s="218"/>
      <c r="M271" s="218"/>
      <c r="N271" s="218"/>
      <c r="O271" s="219">
        <f t="shared" si="6"/>
        <v>0</v>
      </c>
      <c r="P271" s="229"/>
      <c r="Q271" s="139"/>
      <c r="R271" s="45"/>
      <c r="S271" s="56"/>
      <c r="T271" s="64"/>
    </row>
    <row r="272" spans="1:20" x14ac:dyDescent="0.25">
      <c r="A272" s="3"/>
      <c r="B272" s="24" t="s">
        <v>183</v>
      </c>
      <c r="C272" s="332"/>
      <c r="D272" s="218"/>
      <c r="E272" s="218"/>
      <c r="F272" s="218"/>
      <c r="G272" s="218"/>
      <c r="H272" s="218"/>
      <c r="I272" s="218"/>
      <c r="J272" s="218"/>
      <c r="K272" s="218"/>
      <c r="L272" s="218"/>
      <c r="M272" s="218"/>
      <c r="N272" s="218"/>
      <c r="O272" s="219">
        <f t="shared" si="6"/>
        <v>0</v>
      </c>
      <c r="P272" s="229"/>
      <c r="Q272" s="139"/>
      <c r="R272" s="45"/>
      <c r="S272" s="56"/>
      <c r="T272" s="64"/>
    </row>
    <row r="273" spans="1:20" x14ac:dyDescent="0.25">
      <c r="A273" s="3"/>
      <c r="B273" s="24" t="s">
        <v>183</v>
      </c>
      <c r="C273" s="332"/>
      <c r="D273" s="218"/>
      <c r="E273" s="218"/>
      <c r="F273" s="218"/>
      <c r="G273" s="218"/>
      <c r="H273" s="218"/>
      <c r="I273" s="218"/>
      <c r="J273" s="218"/>
      <c r="K273" s="218"/>
      <c r="L273" s="218"/>
      <c r="M273" s="218"/>
      <c r="N273" s="218"/>
      <c r="O273" s="219">
        <f t="shared" si="6"/>
        <v>0</v>
      </c>
      <c r="P273" s="229"/>
      <c r="Q273" s="139"/>
      <c r="R273" s="45"/>
      <c r="S273" s="56"/>
      <c r="T273" s="64"/>
    </row>
    <row r="274" spans="1:20" x14ac:dyDescent="0.25">
      <c r="A274" s="3"/>
      <c r="B274" s="24" t="s">
        <v>183</v>
      </c>
      <c r="C274" s="332"/>
      <c r="D274" s="218"/>
      <c r="E274" s="218"/>
      <c r="F274" s="218"/>
      <c r="G274" s="218"/>
      <c r="H274" s="218"/>
      <c r="I274" s="218"/>
      <c r="J274" s="218"/>
      <c r="K274" s="218"/>
      <c r="L274" s="218"/>
      <c r="M274" s="218"/>
      <c r="N274" s="218"/>
      <c r="O274" s="219">
        <f t="shared" si="6"/>
        <v>0</v>
      </c>
      <c r="P274" s="229"/>
      <c r="Q274" s="139"/>
      <c r="R274" s="45"/>
      <c r="S274" s="56"/>
      <c r="T274" s="64"/>
    </row>
    <row r="275" spans="1:20" x14ac:dyDescent="0.25">
      <c r="A275" s="3"/>
      <c r="B275" s="24" t="s">
        <v>183</v>
      </c>
      <c r="C275" s="332"/>
      <c r="D275" s="218"/>
      <c r="E275" s="218"/>
      <c r="F275" s="218"/>
      <c r="G275" s="218"/>
      <c r="H275" s="218"/>
      <c r="I275" s="218"/>
      <c r="J275" s="218"/>
      <c r="K275" s="218"/>
      <c r="L275" s="218"/>
      <c r="M275" s="218"/>
      <c r="N275" s="218"/>
      <c r="O275" s="219">
        <f t="shared" si="6"/>
        <v>0</v>
      </c>
      <c r="P275" s="229"/>
      <c r="Q275" s="139"/>
      <c r="R275" s="45"/>
      <c r="S275" s="56"/>
      <c r="T275" s="64"/>
    </row>
    <row r="276" spans="1:20" x14ac:dyDescent="0.25">
      <c r="A276" s="3"/>
      <c r="B276" s="24" t="s">
        <v>183</v>
      </c>
      <c r="C276" s="332"/>
      <c r="D276" s="218"/>
      <c r="E276" s="218"/>
      <c r="F276" s="218"/>
      <c r="G276" s="218"/>
      <c r="H276" s="218"/>
      <c r="I276" s="218"/>
      <c r="J276" s="218"/>
      <c r="K276" s="218"/>
      <c r="L276" s="218"/>
      <c r="M276" s="218"/>
      <c r="N276" s="218"/>
      <c r="O276" s="219">
        <f t="shared" si="6"/>
        <v>0</v>
      </c>
      <c r="P276" s="229"/>
      <c r="Q276" s="139"/>
      <c r="R276" s="45"/>
      <c r="S276" s="56"/>
      <c r="T276" s="64"/>
    </row>
    <row r="277" spans="1:20" x14ac:dyDescent="0.25">
      <c r="A277" s="3"/>
      <c r="B277" s="24" t="s">
        <v>183</v>
      </c>
      <c r="C277" s="332"/>
      <c r="D277" s="218"/>
      <c r="E277" s="218"/>
      <c r="F277" s="218"/>
      <c r="G277" s="218"/>
      <c r="H277" s="218"/>
      <c r="I277" s="218"/>
      <c r="J277" s="218"/>
      <c r="K277" s="218"/>
      <c r="L277" s="218"/>
      <c r="M277" s="218"/>
      <c r="N277" s="218"/>
      <c r="O277" s="219">
        <f t="shared" si="6"/>
        <v>0</v>
      </c>
      <c r="P277" s="229"/>
      <c r="Q277" s="139"/>
      <c r="R277" s="45"/>
      <c r="S277" s="56"/>
      <c r="T277" s="64"/>
    </row>
    <row r="278" spans="1:20" x14ac:dyDescent="0.25">
      <c r="A278" s="3"/>
      <c r="B278" s="24" t="s">
        <v>183</v>
      </c>
      <c r="C278" s="332"/>
      <c r="D278" s="218"/>
      <c r="E278" s="218"/>
      <c r="F278" s="218"/>
      <c r="G278" s="218"/>
      <c r="H278" s="218"/>
      <c r="I278" s="218"/>
      <c r="J278" s="218"/>
      <c r="K278" s="218"/>
      <c r="L278" s="218"/>
      <c r="M278" s="218"/>
      <c r="N278" s="218"/>
      <c r="O278" s="219">
        <f t="shared" si="6"/>
        <v>0</v>
      </c>
      <c r="P278" s="229"/>
      <c r="Q278" s="139"/>
      <c r="R278" s="45"/>
      <c r="S278" s="56"/>
      <c r="T278" s="64"/>
    </row>
    <row r="279" spans="1:20" x14ac:dyDescent="0.25">
      <c r="A279" s="3"/>
      <c r="B279" s="24" t="s">
        <v>183</v>
      </c>
      <c r="C279" s="332"/>
      <c r="D279" s="218"/>
      <c r="E279" s="218"/>
      <c r="F279" s="218"/>
      <c r="G279" s="218"/>
      <c r="H279" s="218"/>
      <c r="I279" s="218"/>
      <c r="J279" s="218"/>
      <c r="K279" s="218"/>
      <c r="L279" s="218"/>
      <c r="M279" s="218"/>
      <c r="N279" s="218"/>
      <c r="O279" s="219">
        <f t="shared" si="6"/>
        <v>0</v>
      </c>
      <c r="P279" s="229"/>
      <c r="Q279" s="139"/>
      <c r="R279" s="45"/>
      <c r="S279" s="56"/>
      <c r="T279" s="64"/>
    </row>
    <row r="280" spans="1:20" x14ac:dyDescent="0.25">
      <c r="A280" s="3"/>
      <c r="B280" s="24" t="s">
        <v>183</v>
      </c>
      <c r="C280" s="332"/>
      <c r="D280" s="218"/>
      <c r="E280" s="218"/>
      <c r="F280" s="218"/>
      <c r="G280" s="218"/>
      <c r="H280" s="218"/>
      <c r="I280" s="218"/>
      <c r="J280" s="218"/>
      <c r="K280" s="218"/>
      <c r="L280" s="218"/>
      <c r="M280" s="218"/>
      <c r="N280" s="218"/>
      <c r="O280" s="219">
        <f t="shared" si="6"/>
        <v>0</v>
      </c>
      <c r="P280" s="229"/>
      <c r="Q280" s="139"/>
      <c r="R280" s="45"/>
      <c r="S280" s="56"/>
      <c r="T280" s="64"/>
    </row>
    <row r="281" spans="1:20" x14ac:dyDescent="0.25">
      <c r="A281" s="3"/>
      <c r="B281" s="24" t="s">
        <v>183</v>
      </c>
      <c r="C281" s="332"/>
      <c r="D281" s="218"/>
      <c r="E281" s="218"/>
      <c r="F281" s="218"/>
      <c r="G281" s="218"/>
      <c r="H281" s="218"/>
      <c r="I281" s="218"/>
      <c r="J281" s="218"/>
      <c r="K281" s="218"/>
      <c r="L281" s="218"/>
      <c r="M281" s="218"/>
      <c r="N281" s="218"/>
      <c r="O281" s="219">
        <f t="shared" si="6"/>
        <v>0</v>
      </c>
      <c r="P281" s="229"/>
      <c r="Q281" s="139"/>
      <c r="R281" s="45"/>
      <c r="S281" s="56"/>
      <c r="T281" s="64"/>
    </row>
    <row r="282" spans="1:20" x14ac:dyDescent="0.25">
      <c r="A282" s="3"/>
      <c r="B282" s="24" t="s">
        <v>183</v>
      </c>
      <c r="C282" s="332"/>
      <c r="D282" s="218"/>
      <c r="E282" s="218"/>
      <c r="F282" s="218"/>
      <c r="G282" s="218"/>
      <c r="H282" s="218"/>
      <c r="I282" s="218"/>
      <c r="J282" s="218"/>
      <c r="K282" s="218"/>
      <c r="L282" s="218"/>
      <c r="M282" s="218"/>
      <c r="N282" s="218"/>
      <c r="O282" s="219">
        <f t="shared" si="6"/>
        <v>0</v>
      </c>
      <c r="P282" s="229"/>
      <c r="Q282" s="139"/>
      <c r="R282" s="45"/>
      <c r="S282" s="56"/>
      <c r="T282" s="64"/>
    </row>
    <row r="283" spans="1:20" x14ac:dyDescent="0.25">
      <c r="A283" s="3"/>
      <c r="B283" s="24" t="s">
        <v>183</v>
      </c>
      <c r="C283" s="332"/>
      <c r="D283" s="218"/>
      <c r="E283" s="218"/>
      <c r="F283" s="218"/>
      <c r="G283" s="218"/>
      <c r="H283" s="218"/>
      <c r="I283" s="218"/>
      <c r="J283" s="218"/>
      <c r="K283" s="218"/>
      <c r="L283" s="218"/>
      <c r="M283" s="218"/>
      <c r="N283" s="218"/>
      <c r="O283" s="219">
        <f t="shared" si="6"/>
        <v>0</v>
      </c>
      <c r="P283" s="229"/>
      <c r="Q283" s="139"/>
      <c r="R283" s="45"/>
      <c r="S283" s="56"/>
      <c r="T283" s="64"/>
    </row>
    <row r="284" spans="1:20" x14ac:dyDescent="0.25">
      <c r="A284" s="3"/>
      <c r="B284" s="24" t="s">
        <v>183</v>
      </c>
      <c r="C284" s="332"/>
      <c r="D284" s="218"/>
      <c r="E284" s="218"/>
      <c r="F284" s="218"/>
      <c r="G284" s="218"/>
      <c r="H284" s="218"/>
      <c r="I284" s="218"/>
      <c r="J284" s="218"/>
      <c r="K284" s="218"/>
      <c r="L284" s="218"/>
      <c r="M284" s="218"/>
      <c r="N284" s="218"/>
      <c r="O284" s="219">
        <f t="shared" si="6"/>
        <v>0</v>
      </c>
      <c r="P284" s="229"/>
      <c r="Q284" s="139"/>
      <c r="R284" s="45"/>
      <c r="S284" s="56"/>
      <c r="T284" s="64"/>
    </row>
    <row r="285" spans="1:20" x14ac:dyDescent="0.25">
      <c r="A285" s="3"/>
      <c r="B285" s="24" t="s">
        <v>183</v>
      </c>
      <c r="C285" s="332"/>
      <c r="D285" s="218"/>
      <c r="E285" s="218"/>
      <c r="F285" s="218"/>
      <c r="G285" s="218"/>
      <c r="H285" s="218"/>
      <c r="I285" s="218"/>
      <c r="J285" s="218"/>
      <c r="K285" s="218"/>
      <c r="L285" s="218"/>
      <c r="M285" s="218"/>
      <c r="N285" s="218"/>
      <c r="O285" s="219">
        <f t="shared" si="6"/>
        <v>0</v>
      </c>
      <c r="P285" s="229"/>
      <c r="Q285" s="139"/>
      <c r="R285" s="45"/>
      <c r="S285" s="56"/>
      <c r="T285" s="64"/>
    </row>
    <row r="286" spans="1:20" x14ac:dyDescent="0.25">
      <c r="A286" s="3"/>
      <c r="B286" s="24" t="s">
        <v>183</v>
      </c>
      <c r="C286" s="332"/>
      <c r="D286" s="218"/>
      <c r="E286" s="218"/>
      <c r="F286" s="218"/>
      <c r="G286" s="218"/>
      <c r="H286" s="218"/>
      <c r="I286" s="218"/>
      <c r="J286" s="218"/>
      <c r="K286" s="218"/>
      <c r="L286" s="218"/>
      <c r="M286" s="218"/>
      <c r="N286" s="218"/>
      <c r="O286" s="219">
        <f t="shared" si="6"/>
        <v>0</v>
      </c>
      <c r="P286" s="229"/>
      <c r="Q286" s="139"/>
      <c r="R286" s="45"/>
      <c r="S286" s="56"/>
      <c r="T286" s="64"/>
    </row>
    <row r="287" spans="1:20" x14ac:dyDescent="0.25">
      <c r="A287" s="3"/>
      <c r="B287" s="24" t="s">
        <v>183</v>
      </c>
      <c r="C287" s="332"/>
      <c r="D287" s="218"/>
      <c r="E287" s="218"/>
      <c r="F287" s="218"/>
      <c r="G287" s="218"/>
      <c r="H287" s="218"/>
      <c r="I287" s="218"/>
      <c r="J287" s="218"/>
      <c r="K287" s="218"/>
      <c r="L287" s="218"/>
      <c r="M287" s="218"/>
      <c r="N287" s="218"/>
      <c r="O287" s="219">
        <f t="shared" si="6"/>
        <v>0</v>
      </c>
      <c r="P287" s="229"/>
      <c r="Q287" s="139"/>
      <c r="R287" s="45"/>
      <c r="S287" s="56"/>
      <c r="T287" s="64"/>
    </row>
    <row r="288" spans="1:20" x14ac:dyDescent="0.25">
      <c r="A288" s="3"/>
      <c r="B288" s="24" t="s">
        <v>183</v>
      </c>
      <c r="C288" s="338"/>
      <c r="D288" s="220"/>
      <c r="E288" s="218"/>
      <c r="F288" s="218"/>
      <c r="G288" s="218"/>
      <c r="H288" s="218"/>
      <c r="I288" s="218"/>
      <c r="J288" s="218"/>
      <c r="K288" s="218"/>
      <c r="L288" s="218"/>
      <c r="M288" s="218"/>
      <c r="N288" s="218"/>
      <c r="O288" s="219">
        <f t="shared" si="6"/>
        <v>0</v>
      </c>
      <c r="P288" s="229"/>
      <c r="Q288" s="139"/>
      <c r="R288" s="45"/>
      <c r="S288" s="56"/>
      <c r="T288" s="64"/>
    </row>
    <row r="289" spans="1:20" x14ac:dyDescent="0.25">
      <c r="A289" s="3"/>
      <c r="B289" s="24" t="s">
        <v>183</v>
      </c>
      <c r="C289" s="338"/>
      <c r="D289" s="220"/>
      <c r="E289" s="218"/>
      <c r="F289" s="218"/>
      <c r="G289" s="218"/>
      <c r="H289" s="218"/>
      <c r="I289" s="218"/>
      <c r="J289" s="218"/>
      <c r="K289" s="218"/>
      <c r="L289" s="218"/>
      <c r="M289" s="218"/>
      <c r="N289" s="218"/>
      <c r="O289" s="219">
        <f t="shared" si="6"/>
        <v>0</v>
      </c>
      <c r="P289" s="229"/>
      <c r="Q289" s="139"/>
      <c r="R289" s="45"/>
      <c r="S289" s="56"/>
      <c r="T289" s="64"/>
    </row>
    <row r="290" spans="1:20" x14ac:dyDescent="0.25">
      <c r="A290" s="3"/>
      <c r="B290" s="24" t="s">
        <v>183</v>
      </c>
      <c r="C290" s="338"/>
      <c r="D290" s="220"/>
      <c r="E290" s="218"/>
      <c r="F290" s="218"/>
      <c r="G290" s="218"/>
      <c r="H290" s="218"/>
      <c r="I290" s="218"/>
      <c r="J290" s="218"/>
      <c r="K290" s="218"/>
      <c r="L290" s="218"/>
      <c r="M290" s="218"/>
      <c r="N290" s="218"/>
      <c r="O290" s="219">
        <f t="shared" si="6"/>
        <v>0</v>
      </c>
      <c r="P290" s="229"/>
      <c r="Q290" s="139"/>
      <c r="R290" s="45"/>
      <c r="S290" s="56"/>
      <c r="T290" s="64"/>
    </row>
    <row r="291" spans="1:20" x14ac:dyDescent="0.25">
      <c r="A291" s="3"/>
      <c r="B291" s="24" t="s">
        <v>183</v>
      </c>
      <c r="C291" s="333" t="s">
        <v>37</v>
      </c>
      <c r="D291" s="220"/>
      <c r="E291" s="218"/>
      <c r="F291" s="218"/>
      <c r="G291" s="218"/>
      <c r="H291" s="218"/>
      <c r="I291" s="218"/>
      <c r="J291" s="218"/>
      <c r="K291" s="218"/>
      <c r="L291" s="218"/>
      <c r="M291" s="218"/>
      <c r="N291" s="218"/>
      <c r="O291" s="219">
        <f t="shared" si="6"/>
        <v>0</v>
      </c>
      <c r="P291" s="229"/>
      <c r="Q291" s="139"/>
      <c r="R291" s="45"/>
      <c r="S291" s="56"/>
      <c r="T291" s="64"/>
    </row>
    <row r="292" spans="1:20" x14ac:dyDescent="0.25">
      <c r="A292" s="3"/>
      <c r="B292" s="24" t="s">
        <v>183</v>
      </c>
      <c r="C292" s="334"/>
      <c r="D292" s="218"/>
      <c r="E292" s="218"/>
      <c r="F292" s="218"/>
      <c r="G292" s="218"/>
      <c r="H292" s="218"/>
      <c r="I292" s="218"/>
      <c r="J292" s="218"/>
      <c r="K292" s="218"/>
      <c r="L292" s="218"/>
      <c r="M292" s="218"/>
      <c r="N292" s="218"/>
      <c r="O292" s="219">
        <f t="shared" si="6"/>
        <v>0</v>
      </c>
      <c r="P292" s="229"/>
      <c r="Q292" s="139"/>
      <c r="R292" s="45"/>
      <c r="S292" s="56"/>
      <c r="T292" s="64"/>
    </row>
    <row r="293" spans="1:20" x14ac:dyDescent="0.25">
      <c r="A293" s="3"/>
      <c r="B293" s="452" t="s">
        <v>182</v>
      </c>
      <c r="C293" s="451"/>
      <c r="D293" s="451"/>
      <c r="E293" s="451"/>
      <c r="F293" s="451"/>
      <c r="G293" s="451"/>
      <c r="H293" s="451"/>
      <c r="I293" s="451"/>
      <c r="J293" s="451"/>
      <c r="K293" s="451"/>
      <c r="L293" s="451"/>
      <c r="M293" s="451"/>
      <c r="N293" s="451"/>
      <c r="O293" s="451"/>
      <c r="P293" s="226">
        <f>SUM(O295:O304)</f>
        <v>0</v>
      </c>
      <c r="Q293" s="227">
        <f>SUM(Q295:Q304)</f>
        <v>0</v>
      </c>
      <c r="R293" s="45"/>
      <c r="S293" s="56"/>
      <c r="T293" s="64"/>
    </row>
    <row r="294" spans="1:20" x14ac:dyDescent="0.25">
      <c r="A294" s="3"/>
      <c r="B294" s="335" t="s">
        <v>0</v>
      </c>
      <c r="C294" s="216" t="s">
        <v>1</v>
      </c>
      <c r="D294" s="216" t="s">
        <v>2</v>
      </c>
      <c r="E294" s="216" t="s">
        <v>28</v>
      </c>
      <c r="F294" s="216" t="s">
        <v>3</v>
      </c>
      <c r="G294" s="216" t="s">
        <v>4</v>
      </c>
      <c r="H294" s="216" t="s">
        <v>5</v>
      </c>
      <c r="I294" s="216" t="s">
        <v>6</v>
      </c>
      <c r="J294" s="216" t="s">
        <v>7</v>
      </c>
      <c r="K294" s="216" t="s">
        <v>8</v>
      </c>
      <c r="L294" s="216" t="s">
        <v>9</v>
      </c>
      <c r="M294" s="216" t="s">
        <v>10</v>
      </c>
      <c r="N294" s="216" t="s">
        <v>11</v>
      </c>
      <c r="O294" s="216" t="s">
        <v>12</v>
      </c>
      <c r="P294" s="217" t="s">
        <v>22</v>
      </c>
      <c r="Q294" s="228" t="s">
        <v>37</v>
      </c>
      <c r="R294" s="45"/>
      <c r="S294" s="56"/>
      <c r="T294" s="64"/>
    </row>
    <row r="295" spans="1:20" x14ac:dyDescent="0.25">
      <c r="A295" s="3"/>
      <c r="B295" s="24" t="s">
        <v>182</v>
      </c>
      <c r="C295" s="332"/>
      <c r="D295" s="218"/>
      <c r="E295" s="218"/>
      <c r="F295" s="218"/>
      <c r="G295" s="218"/>
      <c r="H295" s="218"/>
      <c r="I295" s="218"/>
      <c r="J295" s="218"/>
      <c r="K295" s="218"/>
      <c r="L295" s="218"/>
      <c r="M295" s="218"/>
      <c r="N295" s="218"/>
      <c r="O295" s="219">
        <f t="shared" si="6"/>
        <v>0</v>
      </c>
      <c r="P295" s="229"/>
      <c r="Q295" s="139"/>
      <c r="R295" s="45"/>
      <c r="S295" s="56"/>
      <c r="T295" s="64"/>
    </row>
    <row r="296" spans="1:20" x14ac:dyDescent="0.25">
      <c r="A296" s="3"/>
      <c r="B296" s="24" t="s">
        <v>182</v>
      </c>
      <c r="C296" s="332"/>
      <c r="D296" s="218"/>
      <c r="E296" s="218"/>
      <c r="F296" s="218"/>
      <c r="G296" s="218"/>
      <c r="H296" s="218"/>
      <c r="I296" s="218"/>
      <c r="J296" s="218"/>
      <c r="K296" s="218"/>
      <c r="L296" s="218"/>
      <c r="M296" s="218"/>
      <c r="N296" s="218"/>
      <c r="O296" s="219">
        <f t="shared" si="6"/>
        <v>0</v>
      </c>
      <c r="P296" s="229"/>
      <c r="Q296" s="139"/>
      <c r="R296" s="45"/>
      <c r="S296" s="56"/>
      <c r="T296" s="64"/>
    </row>
    <row r="297" spans="1:20" x14ac:dyDescent="0.25">
      <c r="A297" s="3"/>
      <c r="B297" s="24" t="s">
        <v>182</v>
      </c>
      <c r="C297" s="332"/>
      <c r="D297" s="218"/>
      <c r="E297" s="218"/>
      <c r="F297" s="218"/>
      <c r="G297" s="218"/>
      <c r="H297" s="218"/>
      <c r="I297" s="218"/>
      <c r="J297" s="218"/>
      <c r="K297" s="218"/>
      <c r="L297" s="218"/>
      <c r="M297" s="218"/>
      <c r="N297" s="218"/>
      <c r="O297" s="219">
        <f t="shared" si="6"/>
        <v>0</v>
      </c>
      <c r="P297" s="229"/>
      <c r="Q297" s="139"/>
      <c r="R297" s="45"/>
      <c r="S297" s="56"/>
      <c r="T297" s="64"/>
    </row>
    <row r="298" spans="1:20" x14ac:dyDescent="0.25">
      <c r="A298" s="3"/>
      <c r="B298" s="24" t="s">
        <v>182</v>
      </c>
      <c r="C298" s="332"/>
      <c r="D298" s="218"/>
      <c r="E298" s="218"/>
      <c r="F298" s="218"/>
      <c r="G298" s="218"/>
      <c r="H298" s="218"/>
      <c r="I298" s="218"/>
      <c r="J298" s="218"/>
      <c r="K298" s="218"/>
      <c r="L298" s="218"/>
      <c r="M298" s="218"/>
      <c r="N298" s="218"/>
      <c r="O298" s="219">
        <f t="shared" si="6"/>
        <v>0</v>
      </c>
      <c r="P298" s="229"/>
      <c r="Q298" s="139"/>
      <c r="R298" s="45"/>
      <c r="S298" s="56"/>
      <c r="T298" s="64"/>
    </row>
    <row r="299" spans="1:20" x14ac:dyDescent="0.25">
      <c r="A299" s="3"/>
      <c r="B299" s="24" t="s">
        <v>182</v>
      </c>
      <c r="C299" s="332"/>
      <c r="D299" s="218"/>
      <c r="E299" s="218"/>
      <c r="F299" s="218"/>
      <c r="G299" s="218"/>
      <c r="H299" s="218"/>
      <c r="I299" s="218"/>
      <c r="J299" s="218"/>
      <c r="K299" s="218"/>
      <c r="L299" s="218"/>
      <c r="M299" s="218"/>
      <c r="N299" s="218"/>
      <c r="O299" s="219">
        <f t="shared" si="6"/>
        <v>0</v>
      </c>
      <c r="P299" s="229"/>
      <c r="Q299" s="139"/>
      <c r="R299" s="45"/>
      <c r="S299" s="56"/>
      <c r="T299" s="64"/>
    </row>
    <row r="300" spans="1:20" x14ac:dyDescent="0.25">
      <c r="A300" s="3"/>
      <c r="B300" s="24" t="s">
        <v>182</v>
      </c>
      <c r="C300" s="332"/>
      <c r="D300" s="218"/>
      <c r="E300" s="218"/>
      <c r="F300" s="218"/>
      <c r="G300" s="218"/>
      <c r="H300" s="218"/>
      <c r="I300" s="218"/>
      <c r="J300" s="218"/>
      <c r="K300" s="218"/>
      <c r="L300" s="218"/>
      <c r="M300" s="218"/>
      <c r="N300" s="218"/>
      <c r="O300" s="219">
        <f t="shared" si="6"/>
        <v>0</v>
      </c>
      <c r="P300" s="229"/>
      <c r="Q300" s="139"/>
      <c r="R300" s="45"/>
      <c r="S300" s="56"/>
      <c r="T300" s="64"/>
    </row>
    <row r="301" spans="1:20" x14ac:dyDescent="0.25">
      <c r="A301" s="3"/>
      <c r="B301" s="24" t="s">
        <v>182</v>
      </c>
      <c r="C301" s="332"/>
      <c r="D301" s="218"/>
      <c r="E301" s="218"/>
      <c r="F301" s="218"/>
      <c r="G301" s="218"/>
      <c r="H301" s="218"/>
      <c r="I301" s="218"/>
      <c r="J301" s="218"/>
      <c r="K301" s="218"/>
      <c r="L301" s="218"/>
      <c r="M301" s="218"/>
      <c r="N301" s="218"/>
      <c r="O301" s="219">
        <f t="shared" si="6"/>
        <v>0</v>
      </c>
      <c r="P301" s="229"/>
      <c r="Q301" s="139"/>
      <c r="R301" s="45"/>
      <c r="S301" s="56"/>
      <c r="T301" s="64"/>
    </row>
    <row r="302" spans="1:20" x14ac:dyDescent="0.25">
      <c r="A302" s="3"/>
      <c r="B302" s="24" t="s">
        <v>182</v>
      </c>
      <c r="C302" s="332"/>
      <c r="D302" s="218"/>
      <c r="E302" s="218"/>
      <c r="F302" s="218"/>
      <c r="G302" s="218"/>
      <c r="H302" s="218"/>
      <c r="I302" s="218"/>
      <c r="J302" s="218"/>
      <c r="K302" s="218"/>
      <c r="L302" s="218"/>
      <c r="M302" s="218"/>
      <c r="N302" s="218"/>
      <c r="O302" s="219">
        <f t="shared" si="6"/>
        <v>0</v>
      </c>
      <c r="P302" s="229"/>
      <c r="Q302" s="139"/>
      <c r="R302" s="45"/>
      <c r="S302" s="56"/>
      <c r="T302" s="64"/>
    </row>
    <row r="303" spans="1:20" x14ac:dyDescent="0.25">
      <c r="A303" s="3"/>
      <c r="B303" s="24" t="s">
        <v>182</v>
      </c>
      <c r="C303" s="333" t="s">
        <v>37</v>
      </c>
      <c r="D303" s="218"/>
      <c r="E303" s="218"/>
      <c r="F303" s="218"/>
      <c r="G303" s="218"/>
      <c r="H303" s="218"/>
      <c r="I303" s="218"/>
      <c r="J303" s="218"/>
      <c r="K303" s="218"/>
      <c r="L303" s="218"/>
      <c r="M303" s="218"/>
      <c r="N303" s="218"/>
      <c r="O303" s="219">
        <f t="shared" si="6"/>
        <v>0</v>
      </c>
      <c r="P303" s="229"/>
      <c r="Q303" s="139"/>
      <c r="R303" s="45"/>
      <c r="S303" s="56"/>
      <c r="T303" s="64"/>
    </row>
    <row r="304" spans="1:20" x14ac:dyDescent="0.25">
      <c r="A304" s="3"/>
      <c r="B304" s="24" t="s">
        <v>182</v>
      </c>
      <c r="C304" s="334"/>
      <c r="D304" s="218"/>
      <c r="E304" s="218"/>
      <c r="F304" s="218"/>
      <c r="G304" s="218"/>
      <c r="H304" s="218"/>
      <c r="I304" s="218"/>
      <c r="J304" s="218"/>
      <c r="K304" s="218"/>
      <c r="L304" s="218"/>
      <c r="M304" s="218"/>
      <c r="N304" s="218"/>
      <c r="O304" s="219">
        <f t="shared" si="6"/>
        <v>0</v>
      </c>
      <c r="P304" s="229"/>
      <c r="Q304" s="139"/>
      <c r="R304" s="45"/>
      <c r="S304" s="56"/>
      <c r="T304" s="64"/>
    </row>
    <row r="305" spans="1:20" x14ac:dyDescent="0.25">
      <c r="A305" s="3"/>
      <c r="B305" s="452" t="s">
        <v>181</v>
      </c>
      <c r="C305" s="451"/>
      <c r="D305" s="451"/>
      <c r="E305" s="451"/>
      <c r="F305" s="451"/>
      <c r="G305" s="451"/>
      <c r="H305" s="451"/>
      <c r="I305" s="451"/>
      <c r="J305" s="451"/>
      <c r="K305" s="451"/>
      <c r="L305" s="451"/>
      <c r="M305" s="451"/>
      <c r="N305" s="451"/>
      <c r="O305" s="451"/>
      <c r="P305" s="226">
        <f>SUM(O307:O326)</f>
        <v>0</v>
      </c>
      <c r="Q305" s="227">
        <f>SUM(Q307:Q326)</f>
        <v>0</v>
      </c>
      <c r="R305" s="45"/>
      <c r="S305" s="56"/>
      <c r="T305" s="64"/>
    </row>
    <row r="306" spans="1:20" x14ac:dyDescent="0.25">
      <c r="A306" s="3"/>
      <c r="B306" s="335" t="s">
        <v>0</v>
      </c>
      <c r="C306" s="216" t="s">
        <v>1</v>
      </c>
      <c r="D306" s="216" t="s">
        <v>2</v>
      </c>
      <c r="E306" s="216" t="s">
        <v>28</v>
      </c>
      <c r="F306" s="216" t="s">
        <v>3</v>
      </c>
      <c r="G306" s="216" t="s">
        <v>4</v>
      </c>
      <c r="H306" s="216" t="s">
        <v>5</v>
      </c>
      <c r="I306" s="216" t="s">
        <v>6</v>
      </c>
      <c r="J306" s="216" t="s">
        <v>7</v>
      </c>
      <c r="K306" s="216" t="s">
        <v>8</v>
      </c>
      <c r="L306" s="216" t="s">
        <v>9</v>
      </c>
      <c r="M306" s="216" t="s">
        <v>10</v>
      </c>
      <c r="N306" s="216" t="s">
        <v>11</v>
      </c>
      <c r="O306" s="216" t="s">
        <v>12</v>
      </c>
      <c r="P306" s="217" t="s">
        <v>22</v>
      </c>
      <c r="Q306" s="228" t="s">
        <v>37</v>
      </c>
      <c r="R306" s="45"/>
      <c r="S306" s="56"/>
      <c r="T306" s="64"/>
    </row>
    <row r="307" spans="1:20" x14ac:dyDescent="0.25">
      <c r="A307" s="3"/>
      <c r="B307" s="336" t="s">
        <v>128</v>
      </c>
      <c r="C307" s="332"/>
      <c r="D307" s="218"/>
      <c r="E307" s="218"/>
      <c r="F307" s="218"/>
      <c r="G307" s="218"/>
      <c r="H307" s="218"/>
      <c r="I307" s="218"/>
      <c r="J307" s="218"/>
      <c r="K307" s="218"/>
      <c r="L307" s="218"/>
      <c r="M307" s="218"/>
      <c r="N307" s="218"/>
      <c r="O307" s="219">
        <f t="shared" si="6"/>
        <v>0</v>
      </c>
      <c r="P307" s="229"/>
      <c r="Q307" s="139"/>
      <c r="R307" s="45"/>
      <c r="S307" s="56"/>
      <c r="T307" s="64"/>
    </row>
    <row r="308" spans="1:20" x14ac:dyDescent="0.25">
      <c r="A308" s="3"/>
      <c r="B308" s="336" t="s">
        <v>128</v>
      </c>
      <c r="C308" s="332"/>
      <c r="D308" s="218"/>
      <c r="E308" s="218"/>
      <c r="F308" s="218"/>
      <c r="G308" s="218"/>
      <c r="H308" s="218"/>
      <c r="I308" s="218"/>
      <c r="J308" s="218"/>
      <c r="K308" s="218"/>
      <c r="L308" s="218"/>
      <c r="M308" s="218"/>
      <c r="N308" s="218"/>
      <c r="O308" s="219">
        <f t="shared" si="6"/>
        <v>0</v>
      </c>
      <c r="P308" s="229"/>
      <c r="Q308" s="139"/>
      <c r="R308" s="45"/>
      <c r="S308" s="56"/>
      <c r="T308" s="64"/>
    </row>
    <row r="309" spans="1:20" x14ac:dyDescent="0.25">
      <c r="A309" s="3"/>
      <c r="B309" s="336" t="s">
        <v>128</v>
      </c>
      <c r="C309" s="332"/>
      <c r="D309" s="218"/>
      <c r="E309" s="218"/>
      <c r="F309" s="218"/>
      <c r="G309" s="218"/>
      <c r="H309" s="218"/>
      <c r="I309" s="218"/>
      <c r="J309" s="218"/>
      <c r="K309" s="218"/>
      <c r="L309" s="218"/>
      <c r="M309" s="218"/>
      <c r="N309" s="218"/>
      <c r="O309" s="219">
        <f t="shared" si="6"/>
        <v>0</v>
      </c>
      <c r="P309" s="229"/>
      <c r="Q309" s="139"/>
      <c r="R309" s="45"/>
      <c r="S309" s="56"/>
      <c r="T309" s="64"/>
    </row>
    <row r="310" spans="1:20" x14ac:dyDescent="0.25">
      <c r="A310" s="3"/>
      <c r="B310" s="336" t="s">
        <v>128</v>
      </c>
      <c r="C310" s="332"/>
      <c r="D310" s="218"/>
      <c r="E310" s="218"/>
      <c r="F310" s="218"/>
      <c r="G310" s="218"/>
      <c r="H310" s="218"/>
      <c r="I310" s="218"/>
      <c r="J310" s="218"/>
      <c r="K310" s="218"/>
      <c r="L310" s="218"/>
      <c r="M310" s="218"/>
      <c r="N310" s="218"/>
      <c r="O310" s="219">
        <f t="shared" si="6"/>
        <v>0</v>
      </c>
      <c r="P310" s="229"/>
      <c r="Q310" s="139"/>
      <c r="R310" s="45"/>
      <c r="S310" s="56"/>
      <c r="T310" s="64"/>
    </row>
    <row r="311" spans="1:20" x14ac:dyDescent="0.25">
      <c r="A311" s="3"/>
      <c r="B311" s="336" t="s">
        <v>128</v>
      </c>
      <c r="C311" s="332"/>
      <c r="D311" s="218"/>
      <c r="E311" s="218"/>
      <c r="F311" s="218"/>
      <c r="G311" s="218"/>
      <c r="H311" s="218"/>
      <c r="I311" s="218"/>
      <c r="J311" s="218"/>
      <c r="K311" s="218"/>
      <c r="L311" s="218"/>
      <c r="M311" s="218"/>
      <c r="N311" s="218"/>
      <c r="O311" s="219">
        <f t="shared" si="6"/>
        <v>0</v>
      </c>
      <c r="P311" s="229"/>
      <c r="Q311" s="139"/>
      <c r="R311" s="45"/>
      <c r="S311" s="56"/>
      <c r="T311" s="64"/>
    </row>
    <row r="312" spans="1:20" x14ac:dyDescent="0.25">
      <c r="A312" s="3"/>
      <c r="B312" s="336" t="s">
        <v>128</v>
      </c>
      <c r="C312" s="332"/>
      <c r="D312" s="218"/>
      <c r="E312" s="218"/>
      <c r="F312" s="218"/>
      <c r="G312" s="218"/>
      <c r="H312" s="218"/>
      <c r="I312" s="218"/>
      <c r="J312" s="218"/>
      <c r="K312" s="218"/>
      <c r="L312" s="218"/>
      <c r="M312" s="218"/>
      <c r="N312" s="218"/>
      <c r="O312" s="219">
        <f t="shared" si="6"/>
        <v>0</v>
      </c>
      <c r="P312" s="229"/>
      <c r="Q312" s="139"/>
      <c r="R312" s="45"/>
      <c r="S312" s="56"/>
      <c r="T312" s="64"/>
    </row>
    <row r="313" spans="1:20" x14ac:dyDescent="0.25">
      <c r="A313" s="3"/>
      <c r="B313" s="336" t="s">
        <v>128</v>
      </c>
      <c r="C313" s="332"/>
      <c r="D313" s="218"/>
      <c r="E313" s="218"/>
      <c r="F313" s="218"/>
      <c r="G313" s="218"/>
      <c r="H313" s="218"/>
      <c r="I313" s="218"/>
      <c r="J313" s="218"/>
      <c r="K313" s="218"/>
      <c r="L313" s="218"/>
      <c r="M313" s="218"/>
      <c r="N313" s="218"/>
      <c r="O313" s="219">
        <f t="shared" si="6"/>
        <v>0</v>
      </c>
      <c r="P313" s="229"/>
      <c r="Q313" s="139"/>
      <c r="R313" s="45"/>
      <c r="S313" s="56"/>
      <c r="T313" s="64"/>
    </row>
    <row r="314" spans="1:20" x14ac:dyDescent="0.25">
      <c r="A314" s="3"/>
      <c r="B314" s="336" t="s">
        <v>128</v>
      </c>
      <c r="C314" s="332"/>
      <c r="D314" s="218"/>
      <c r="E314" s="218"/>
      <c r="F314" s="218"/>
      <c r="G314" s="218"/>
      <c r="H314" s="218"/>
      <c r="I314" s="218"/>
      <c r="J314" s="218"/>
      <c r="K314" s="218"/>
      <c r="L314" s="218"/>
      <c r="M314" s="218"/>
      <c r="N314" s="218"/>
      <c r="O314" s="219">
        <f t="shared" si="6"/>
        <v>0</v>
      </c>
      <c r="P314" s="229"/>
      <c r="Q314" s="139"/>
      <c r="R314" s="45"/>
      <c r="S314" s="56"/>
      <c r="T314" s="64"/>
    </row>
    <row r="315" spans="1:20" x14ac:dyDescent="0.25">
      <c r="A315" s="3"/>
      <c r="B315" s="336" t="s">
        <v>128</v>
      </c>
      <c r="C315" s="332"/>
      <c r="D315" s="218"/>
      <c r="E315" s="218"/>
      <c r="F315" s="218"/>
      <c r="G315" s="218"/>
      <c r="H315" s="218"/>
      <c r="I315" s="218"/>
      <c r="J315" s="218"/>
      <c r="K315" s="218"/>
      <c r="L315" s="218"/>
      <c r="M315" s="218"/>
      <c r="N315" s="218"/>
      <c r="O315" s="219">
        <f t="shared" si="6"/>
        <v>0</v>
      </c>
      <c r="P315" s="229"/>
      <c r="Q315" s="139"/>
      <c r="R315" s="45"/>
      <c r="S315" s="56"/>
      <c r="T315" s="64"/>
    </row>
    <row r="316" spans="1:20" x14ac:dyDescent="0.25">
      <c r="A316" s="3"/>
      <c r="B316" s="336" t="s">
        <v>128</v>
      </c>
      <c r="C316" s="332"/>
      <c r="D316" s="218"/>
      <c r="E316" s="218"/>
      <c r="F316" s="218"/>
      <c r="G316" s="218"/>
      <c r="H316" s="218"/>
      <c r="I316" s="218"/>
      <c r="J316" s="218"/>
      <c r="K316" s="218"/>
      <c r="L316" s="218"/>
      <c r="M316" s="218"/>
      <c r="N316" s="218"/>
      <c r="O316" s="219">
        <f t="shared" si="6"/>
        <v>0</v>
      </c>
      <c r="P316" s="229"/>
      <c r="Q316" s="139"/>
      <c r="R316" s="45"/>
      <c r="S316" s="56"/>
      <c r="T316" s="64"/>
    </row>
    <row r="317" spans="1:20" x14ac:dyDescent="0.25">
      <c r="A317" s="3"/>
      <c r="B317" s="336" t="s">
        <v>128</v>
      </c>
      <c r="C317" s="332"/>
      <c r="D317" s="218"/>
      <c r="E317" s="218"/>
      <c r="F317" s="218"/>
      <c r="G317" s="218"/>
      <c r="H317" s="218"/>
      <c r="I317" s="218"/>
      <c r="J317" s="218"/>
      <c r="K317" s="218"/>
      <c r="L317" s="218"/>
      <c r="M317" s="218"/>
      <c r="N317" s="218"/>
      <c r="O317" s="219">
        <f t="shared" si="6"/>
        <v>0</v>
      </c>
      <c r="P317" s="229"/>
      <c r="Q317" s="139"/>
      <c r="R317" s="45"/>
      <c r="S317" s="56"/>
      <c r="T317" s="64"/>
    </row>
    <row r="318" spans="1:20" x14ac:dyDescent="0.25">
      <c r="A318" s="3"/>
      <c r="B318" s="336" t="s">
        <v>128</v>
      </c>
      <c r="C318" s="332"/>
      <c r="D318" s="218"/>
      <c r="E318" s="218"/>
      <c r="F318" s="218"/>
      <c r="G318" s="218"/>
      <c r="H318" s="218"/>
      <c r="I318" s="218"/>
      <c r="J318" s="218"/>
      <c r="K318" s="218"/>
      <c r="L318" s="218"/>
      <c r="M318" s="218"/>
      <c r="N318" s="218"/>
      <c r="O318" s="219">
        <f t="shared" si="6"/>
        <v>0</v>
      </c>
      <c r="P318" s="229"/>
      <c r="Q318" s="139"/>
      <c r="R318" s="45"/>
      <c r="S318" s="56"/>
      <c r="T318" s="64"/>
    </row>
    <row r="319" spans="1:20" x14ac:dyDescent="0.25">
      <c r="A319" s="3"/>
      <c r="B319" s="336" t="s">
        <v>128</v>
      </c>
      <c r="C319" s="332"/>
      <c r="D319" s="218"/>
      <c r="E319" s="218"/>
      <c r="F319" s="218"/>
      <c r="G319" s="218"/>
      <c r="H319" s="218"/>
      <c r="I319" s="218"/>
      <c r="J319" s="218"/>
      <c r="K319" s="218"/>
      <c r="L319" s="218"/>
      <c r="M319" s="218"/>
      <c r="N319" s="218"/>
      <c r="O319" s="219">
        <f t="shared" si="6"/>
        <v>0</v>
      </c>
      <c r="P319" s="229"/>
      <c r="Q319" s="139"/>
      <c r="R319" s="45"/>
      <c r="S319" s="56"/>
      <c r="T319" s="64"/>
    </row>
    <row r="320" spans="1:20" x14ac:dyDescent="0.25">
      <c r="A320" s="3"/>
      <c r="B320" s="336" t="s">
        <v>128</v>
      </c>
      <c r="C320" s="332"/>
      <c r="D320" s="218"/>
      <c r="E320" s="218"/>
      <c r="F320" s="218"/>
      <c r="G320" s="218"/>
      <c r="H320" s="218"/>
      <c r="I320" s="218"/>
      <c r="J320" s="218"/>
      <c r="K320" s="218"/>
      <c r="L320" s="218"/>
      <c r="M320" s="218"/>
      <c r="N320" s="218"/>
      <c r="O320" s="219">
        <f t="shared" si="6"/>
        <v>0</v>
      </c>
      <c r="P320" s="229"/>
      <c r="Q320" s="139"/>
      <c r="R320" s="45"/>
      <c r="S320" s="56"/>
      <c r="T320" s="64"/>
    </row>
    <row r="321" spans="1:20" x14ac:dyDescent="0.25">
      <c r="A321" s="3"/>
      <c r="B321" s="336" t="s">
        <v>128</v>
      </c>
      <c r="C321" s="332"/>
      <c r="D321" s="218"/>
      <c r="E321" s="218"/>
      <c r="F321" s="218"/>
      <c r="G321" s="218"/>
      <c r="H321" s="218"/>
      <c r="I321" s="218"/>
      <c r="J321" s="218"/>
      <c r="K321" s="218"/>
      <c r="L321" s="218"/>
      <c r="M321" s="218"/>
      <c r="N321" s="218"/>
      <c r="O321" s="219">
        <f t="shared" si="6"/>
        <v>0</v>
      </c>
      <c r="P321" s="229"/>
      <c r="Q321" s="139"/>
      <c r="R321" s="45"/>
      <c r="S321" s="56"/>
      <c r="T321" s="64"/>
    </row>
    <row r="322" spans="1:20" x14ac:dyDescent="0.25">
      <c r="A322" s="3"/>
      <c r="B322" s="336" t="s">
        <v>128</v>
      </c>
      <c r="C322" s="332"/>
      <c r="D322" s="218"/>
      <c r="E322" s="218"/>
      <c r="F322" s="218"/>
      <c r="G322" s="218"/>
      <c r="H322" s="218"/>
      <c r="I322" s="218"/>
      <c r="J322" s="218"/>
      <c r="K322" s="218"/>
      <c r="L322" s="218"/>
      <c r="M322" s="218"/>
      <c r="N322" s="218"/>
      <c r="O322" s="219">
        <f t="shared" si="6"/>
        <v>0</v>
      </c>
      <c r="P322" s="229"/>
      <c r="Q322" s="139"/>
      <c r="R322" s="45"/>
      <c r="S322" s="56"/>
      <c r="T322" s="64"/>
    </row>
    <row r="323" spans="1:20" x14ac:dyDescent="0.25">
      <c r="A323" s="3"/>
      <c r="B323" s="336" t="s">
        <v>128</v>
      </c>
      <c r="C323" s="332"/>
      <c r="D323" s="218"/>
      <c r="E323" s="218"/>
      <c r="F323" s="218"/>
      <c r="G323" s="218"/>
      <c r="H323" s="218"/>
      <c r="I323" s="218"/>
      <c r="J323" s="218"/>
      <c r="K323" s="218"/>
      <c r="L323" s="218"/>
      <c r="M323" s="218"/>
      <c r="N323" s="218"/>
      <c r="O323" s="219">
        <f t="shared" si="6"/>
        <v>0</v>
      </c>
      <c r="P323" s="229"/>
      <c r="Q323" s="139"/>
      <c r="R323" s="45"/>
      <c r="S323" s="56"/>
      <c r="T323" s="64"/>
    </row>
    <row r="324" spans="1:20" x14ac:dyDescent="0.25">
      <c r="A324" s="3"/>
      <c r="B324" s="336" t="s">
        <v>128</v>
      </c>
      <c r="C324" s="332"/>
      <c r="D324" s="218"/>
      <c r="E324" s="218"/>
      <c r="F324" s="218"/>
      <c r="G324" s="218"/>
      <c r="H324" s="218"/>
      <c r="I324" s="218"/>
      <c r="J324" s="218"/>
      <c r="K324" s="218"/>
      <c r="L324" s="218"/>
      <c r="M324" s="218"/>
      <c r="N324" s="218"/>
      <c r="O324" s="219">
        <f t="shared" si="6"/>
        <v>0</v>
      </c>
      <c r="P324" s="229"/>
      <c r="Q324" s="139"/>
      <c r="R324" s="45"/>
      <c r="S324" s="56"/>
      <c r="T324" s="64"/>
    </row>
    <row r="325" spans="1:20" x14ac:dyDescent="0.25">
      <c r="A325" s="3"/>
      <c r="B325" s="336" t="s">
        <v>128</v>
      </c>
      <c r="C325" s="333" t="s">
        <v>37</v>
      </c>
      <c r="D325" s="218"/>
      <c r="E325" s="218"/>
      <c r="F325" s="218"/>
      <c r="G325" s="218"/>
      <c r="H325" s="218"/>
      <c r="I325" s="218"/>
      <c r="J325" s="218"/>
      <c r="K325" s="218"/>
      <c r="L325" s="218"/>
      <c r="M325" s="218"/>
      <c r="N325" s="218"/>
      <c r="O325" s="219">
        <f t="shared" si="6"/>
        <v>0</v>
      </c>
      <c r="P325" s="229"/>
      <c r="Q325" s="139"/>
      <c r="R325" s="45"/>
      <c r="S325" s="56"/>
      <c r="T325" s="64"/>
    </row>
    <row r="326" spans="1:20" x14ac:dyDescent="0.25">
      <c r="A326" s="3"/>
      <c r="B326" s="336" t="s">
        <v>128</v>
      </c>
      <c r="C326" s="334"/>
      <c r="D326" s="218"/>
      <c r="E326" s="218"/>
      <c r="F326" s="218"/>
      <c r="G326" s="218"/>
      <c r="H326" s="218"/>
      <c r="I326" s="218"/>
      <c r="J326" s="218"/>
      <c r="K326" s="218"/>
      <c r="L326" s="218"/>
      <c r="M326" s="218"/>
      <c r="N326" s="218"/>
      <c r="O326" s="219">
        <f t="shared" si="6"/>
        <v>0</v>
      </c>
      <c r="P326" s="229"/>
      <c r="Q326" s="139"/>
      <c r="R326" s="45"/>
      <c r="S326" s="56"/>
      <c r="T326" s="64"/>
    </row>
    <row r="327" spans="1:20" x14ac:dyDescent="0.25">
      <c r="A327" s="3"/>
      <c r="B327" s="452" t="s">
        <v>129</v>
      </c>
      <c r="C327" s="451"/>
      <c r="D327" s="451"/>
      <c r="E327" s="451"/>
      <c r="F327" s="451"/>
      <c r="G327" s="451"/>
      <c r="H327" s="451"/>
      <c r="I327" s="451"/>
      <c r="J327" s="451"/>
      <c r="K327" s="451"/>
      <c r="L327" s="451"/>
      <c r="M327" s="451"/>
      <c r="N327" s="451"/>
      <c r="O327" s="451"/>
      <c r="P327" s="226">
        <f>SUM(O329:O347)</f>
        <v>0</v>
      </c>
      <c r="Q327" s="227">
        <f>SUM(Q329:Q349)</f>
        <v>0</v>
      </c>
      <c r="R327" s="45"/>
      <c r="S327" s="56"/>
      <c r="T327" s="64"/>
    </row>
    <row r="328" spans="1:20" x14ac:dyDescent="0.25">
      <c r="A328" s="3"/>
      <c r="B328" s="335" t="s">
        <v>0</v>
      </c>
      <c r="C328" s="216" t="s">
        <v>1</v>
      </c>
      <c r="D328" s="216" t="s">
        <v>2</v>
      </c>
      <c r="E328" s="216" t="s">
        <v>28</v>
      </c>
      <c r="F328" s="216" t="s">
        <v>3</v>
      </c>
      <c r="G328" s="216" t="s">
        <v>4</v>
      </c>
      <c r="H328" s="216" t="s">
        <v>5</v>
      </c>
      <c r="I328" s="216" t="s">
        <v>6</v>
      </c>
      <c r="J328" s="216" t="s">
        <v>7</v>
      </c>
      <c r="K328" s="216" t="s">
        <v>8</v>
      </c>
      <c r="L328" s="216" t="s">
        <v>9</v>
      </c>
      <c r="M328" s="216" t="s">
        <v>10</v>
      </c>
      <c r="N328" s="216" t="s">
        <v>11</v>
      </c>
      <c r="O328" s="216" t="s">
        <v>12</v>
      </c>
      <c r="P328" s="217" t="s">
        <v>22</v>
      </c>
      <c r="Q328" s="228" t="s">
        <v>37</v>
      </c>
      <c r="R328" s="45"/>
      <c r="S328" s="56"/>
      <c r="T328" s="64"/>
    </row>
    <row r="329" spans="1:20" x14ac:dyDescent="0.25">
      <c r="A329" s="3"/>
      <c r="B329" s="336" t="s">
        <v>129</v>
      </c>
      <c r="C329" s="332"/>
      <c r="D329" s="218"/>
      <c r="E329" s="218"/>
      <c r="F329" s="218"/>
      <c r="G329" s="218"/>
      <c r="H329" s="218"/>
      <c r="I329" s="218"/>
      <c r="J329" s="218"/>
      <c r="K329" s="218"/>
      <c r="L329" s="218"/>
      <c r="M329" s="218"/>
      <c r="N329" s="218"/>
      <c r="O329" s="219">
        <f t="shared" si="6"/>
        <v>0</v>
      </c>
      <c r="P329" s="229"/>
      <c r="Q329" s="139"/>
      <c r="R329" s="45"/>
      <c r="S329" s="56"/>
      <c r="T329" s="64"/>
    </row>
    <row r="330" spans="1:20" x14ac:dyDescent="0.25">
      <c r="A330" s="3"/>
      <c r="B330" s="336" t="s">
        <v>129</v>
      </c>
      <c r="C330" s="332"/>
      <c r="D330" s="218"/>
      <c r="E330" s="218"/>
      <c r="F330" s="218"/>
      <c r="G330" s="218"/>
      <c r="H330" s="218"/>
      <c r="I330" s="218"/>
      <c r="J330" s="218"/>
      <c r="K330" s="218"/>
      <c r="L330" s="218"/>
      <c r="M330" s="218"/>
      <c r="N330" s="218"/>
      <c r="O330" s="219">
        <f t="shared" si="6"/>
        <v>0</v>
      </c>
      <c r="P330" s="229"/>
      <c r="Q330" s="139"/>
      <c r="R330" s="45"/>
      <c r="S330" s="56"/>
      <c r="T330" s="64"/>
    </row>
    <row r="331" spans="1:20" x14ac:dyDescent="0.25">
      <c r="A331" s="3"/>
      <c r="B331" s="336" t="s">
        <v>129</v>
      </c>
      <c r="C331" s="332"/>
      <c r="D331" s="218"/>
      <c r="E331" s="218"/>
      <c r="F331" s="218"/>
      <c r="G331" s="218"/>
      <c r="H331" s="218"/>
      <c r="I331" s="218"/>
      <c r="J331" s="218"/>
      <c r="K331" s="218"/>
      <c r="L331" s="218"/>
      <c r="M331" s="218"/>
      <c r="N331" s="218"/>
      <c r="O331" s="219">
        <f t="shared" si="6"/>
        <v>0</v>
      </c>
      <c r="P331" s="229"/>
      <c r="Q331" s="139"/>
      <c r="R331" s="45"/>
      <c r="S331" s="56"/>
      <c r="T331" s="64"/>
    </row>
    <row r="332" spans="1:20" x14ac:dyDescent="0.25">
      <c r="A332" s="3"/>
      <c r="B332" s="336" t="s">
        <v>129</v>
      </c>
      <c r="C332" s="332"/>
      <c r="D332" s="218"/>
      <c r="E332" s="218"/>
      <c r="F332" s="218"/>
      <c r="G332" s="218"/>
      <c r="H332" s="218"/>
      <c r="I332" s="218"/>
      <c r="J332" s="218"/>
      <c r="K332" s="218"/>
      <c r="L332" s="218"/>
      <c r="M332" s="218"/>
      <c r="N332" s="218"/>
      <c r="O332" s="219">
        <f t="shared" si="6"/>
        <v>0</v>
      </c>
      <c r="P332" s="229"/>
      <c r="Q332" s="139"/>
      <c r="R332" s="45"/>
      <c r="S332" s="56"/>
      <c r="T332" s="64"/>
    </row>
    <row r="333" spans="1:20" x14ac:dyDescent="0.25">
      <c r="A333" s="3"/>
      <c r="B333" s="336" t="s">
        <v>129</v>
      </c>
      <c r="C333" s="332"/>
      <c r="D333" s="218"/>
      <c r="E333" s="218"/>
      <c r="F333" s="218"/>
      <c r="G333" s="218"/>
      <c r="H333" s="218"/>
      <c r="I333" s="218"/>
      <c r="J333" s="218"/>
      <c r="K333" s="218"/>
      <c r="L333" s="218"/>
      <c r="M333" s="218"/>
      <c r="N333" s="218"/>
      <c r="O333" s="219">
        <f t="shared" si="6"/>
        <v>0</v>
      </c>
      <c r="P333" s="229"/>
      <c r="Q333" s="139"/>
      <c r="R333" s="45"/>
      <c r="S333" s="56"/>
      <c r="T333" s="64"/>
    </row>
    <row r="334" spans="1:20" x14ac:dyDescent="0.25">
      <c r="A334" s="3"/>
      <c r="B334" s="336" t="s">
        <v>129</v>
      </c>
      <c r="C334" s="332"/>
      <c r="D334" s="218"/>
      <c r="E334" s="218"/>
      <c r="F334" s="218"/>
      <c r="G334" s="218"/>
      <c r="H334" s="218"/>
      <c r="I334" s="218"/>
      <c r="J334" s="218"/>
      <c r="K334" s="218"/>
      <c r="L334" s="218"/>
      <c r="M334" s="218"/>
      <c r="N334" s="218"/>
      <c r="O334" s="219">
        <f t="shared" si="6"/>
        <v>0</v>
      </c>
      <c r="P334" s="229"/>
      <c r="Q334" s="139"/>
      <c r="R334" s="45"/>
      <c r="S334" s="56"/>
      <c r="T334" s="64"/>
    </row>
    <row r="335" spans="1:20" x14ac:dyDescent="0.25">
      <c r="A335" s="3"/>
      <c r="B335" s="336" t="s">
        <v>129</v>
      </c>
      <c r="C335" s="332"/>
      <c r="D335" s="218"/>
      <c r="E335" s="218"/>
      <c r="F335" s="218"/>
      <c r="G335" s="218"/>
      <c r="H335" s="218"/>
      <c r="I335" s="218"/>
      <c r="J335" s="218"/>
      <c r="K335" s="218"/>
      <c r="L335" s="218"/>
      <c r="M335" s="218"/>
      <c r="N335" s="218"/>
      <c r="O335" s="219">
        <f t="shared" si="6"/>
        <v>0</v>
      </c>
      <c r="P335" s="229"/>
      <c r="Q335" s="139"/>
      <c r="R335" s="45"/>
      <c r="S335" s="56"/>
      <c r="T335" s="64"/>
    </row>
    <row r="336" spans="1:20" x14ac:dyDescent="0.25">
      <c r="A336" s="3"/>
      <c r="B336" s="336" t="s">
        <v>129</v>
      </c>
      <c r="C336" s="332"/>
      <c r="D336" s="218"/>
      <c r="E336" s="218"/>
      <c r="F336" s="218"/>
      <c r="G336" s="218"/>
      <c r="H336" s="218"/>
      <c r="I336" s="218"/>
      <c r="J336" s="218"/>
      <c r="K336" s="218"/>
      <c r="L336" s="218"/>
      <c r="M336" s="218"/>
      <c r="N336" s="218"/>
      <c r="O336" s="219">
        <f t="shared" si="6"/>
        <v>0</v>
      </c>
      <c r="P336" s="229"/>
      <c r="Q336" s="139"/>
      <c r="R336" s="45"/>
      <c r="S336" s="56"/>
      <c r="T336" s="64"/>
    </row>
    <row r="337" spans="1:20" x14ac:dyDescent="0.25">
      <c r="A337" s="3"/>
      <c r="B337" s="336" t="s">
        <v>129</v>
      </c>
      <c r="C337" s="332"/>
      <c r="D337" s="218"/>
      <c r="E337" s="218"/>
      <c r="F337" s="218"/>
      <c r="G337" s="218"/>
      <c r="H337" s="218"/>
      <c r="I337" s="218"/>
      <c r="J337" s="218"/>
      <c r="K337" s="218"/>
      <c r="L337" s="218"/>
      <c r="M337" s="218"/>
      <c r="N337" s="218"/>
      <c r="O337" s="219">
        <f t="shared" si="6"/>
        <v>0</v>
      </c>
      <c r="P337" s="229"/>
      <c r="Q337" s="139"/>
      <c r="R337" s="45"/>
      <c r="S337" s="56"/>
      <c r="T337" s="64"/>
    </row>
    <row r="338" spans="1:20" x14ac:dyDescent="0.25">
      <c r="A338" s="3"/>
      <c r="B338" s="336" t="s">
        <v>129</v>
      </c>
      <c r="C338" s="332"/>
      <c r="D338" s="218"/>
      <c r="E338" s="218"/>
      <c r="F338" s="218"/>
      <c r="G338" s="218"/>
      <c r="H338" s="218"/>
      <c r="I338" s="218"/>
      <c r="J338" s="218"/>
      <c r="K338" s="218"/>
      <c r="L338" s="218"/>
      <c r="M338" s="218"/>
      <c r="N338" s="218"/>
      <c r="O338" s="219">
        <f t="shared" si="6"/>
        <v>0</v>
      </c>
      <c r="P338" s="229"/>
      <c r="Q338" s="139"/>
      <c r="R338" s="45"/>
      <c r="S338" s="56"/>
      <c r="T338" s="64"/>
    </row>
    <row r="339" spans="1:20" x14ac:dyDescent="0.25">
      <c r="A339" s="3"/>
      <c r="B339" s="336" t="s">
        <v>129</v>
      </c>
      <c r="C339" s="332"/>
      <c r="D339" s="218"/>
      <c r="E339" s="218"/>
      <c r="F339" s="218"/>
      <c r="G339" s="218"/>
      <c r="H339" s="218"/>
      <c r="I339" s="218"/>
      <c r="J339" s="218"/>
      <c r="K339" s="218"/>
      <c r="L339" s="218"/>
      <c r="M339" s="218"/>
      <c r="N339" s="218"/>
      <c r="O339" s="219">
        <f t="shared" si="6"/>
        <v>0</v>
      </c>
      <c r="P339" s="229"/>
      <c r="Q339" s="139"/>
      <c r="R339" s="45"/>
      <c r="S339" s="56"/>
      <c r="T339" s="64"/>
    </row>
    <row r="340" spans="1:20" x14ac:dyDescent="0.25">
      <c r="A340" s="3"/>
      <c r="B340" s="336" t="s">
        <v>129</v>
      </c>
      <c r="C340" s="332"/>
      <c r="D340" s="218"/>
      <c r="E340" s="218"/>
      <c r="F340" s="218"/>
      <c r="G340" s="218"/>
      <c r="H340" s="218"/>
      <c r="I340" s="218"/>
      <c r="J340" s="218"/>
      <c r="K340" s="218"/>
      <c r="L340" s="218"/>
      <c r="M340" s="218"/>
      <c r="N340" s="218"/>
      <c r="O340" s="219">
        <f t="shared" si="6"/>
        <v>0</v>
      </c>
      <c r="P340" s="229"/>
      <c r="Q340" s="139"/>
      <c r="R340" s="45"/>
      <c r="S340" s="56"/>
      <c r="T340" s="64"/>
    </row>
    <row r="341" spans="1:20" x14ac:dyDescent="0.25">
      <c r="A341" s="3"/>
      <c r="B341" s="336" t="s">
        <v>129</v>
      </c>
      <c r="C341" s="332"/>
      <c r="D341" s="218"/>
      <c r="E341" s="218"/>
      <c r="F341" s="218"/>
      <c r="G341" s="218"/>
      <c r="H341" s="218"/>
      <c r="I341" s="218"/>
      <c r="J341" s="218"/>
      <c r="K341" s="218"/>
      <c r="L341" s="218"/>
      <c r="M341" s="218"/>
      <c r="N341" s="218"/>
      <c r="O341" s="219">
        <f t="shared" si="6"/>
        <v>0</v>
      </c>
      <c r="P341" s="229"/>
      <c r="Q341" s="139"/>
      <c r="R341" s="45"/>
      <c r="S341" s="56"/>
      <c r="T341" s="64"/>
    </row>
    <row r="342" spans="1:20" x14ac:dyDescent="0.25">
      <c r="A342" s="3"/>
      <c r="B342" s="336" t="s">
        <v>129</v>
      </c>
      <c r="C342" s="332"/>
      <c r="D342" s="218"/>
      <c r="E342" s="218"/>
      <c r="F342" s="218"/>
      <c r="G342" s="218"/>
      <c r="H342" s="218"/>
      <c r="I342" s="218"/>
      <c r="J342" s="218"/>
      <c r="K342" s="218"/>
      <c r="L342" s="218"/>
      <c r="M342" s="218"/>
      <c r="N342" s="218"/>
      <c r="O342" s="219">
        <f t="shared" si="6"/>
        <v>0</v>
      </c>
      <c r="P342" s="229"/>
      <c r="Q342" s="139"/>
      <c r="R342" s="45"/>
      <c r="S342" s="56"/>
      <c r="T342" s="64"/>
    </row>
    <row r="343" spans="1:20" x14ac:dyDescent="0.25">
      <c r="A343" s="3"/>
      <c r="B343" s="336" t="s">
        <v>129</v>
      </c>
      <c r="C343" s="332"/>
      <c r="D343" s="218"/>
      <c r="E343" s="218"/>
      <c r="F343" s="218"/>
      <c r="G343" s="218"/>
      <c r="H343" s="218"/>
      <c r="I343" s="218"/>
      <c r="J343" s="218"/>
      <c r="K343" s="218"/>
      <c r="L343" s="218"/>
      <c r="M343" s="218"/>
      <c r="N343" s="218"/>
      <c r="O343" s="219">
        <f t="shared" si="6"/>
        <v>0</v>
      </c>
      <c r="P343" s="229"/>
      <c r="Q343" s="139"/>
      <c r="R343" s="45"/>
      <c r="S343" s="56"/>
      <c r="T343" s="64"/>
    </row>
    <row r="344" spans="1:20" x14ac:dyDescent="0.25">
      <c r="A344" s="3"/>
      <c r="B344" s="336" t="s">
        <v>129</v>
      </c>
      <c r="C344" s="332"/>
      <c r="D344" s="218"/>
      <c r="E344" s="218"/>
      <c r="F344" s="218"/>
      <c r="G344" s="218"/>
      <c r="H344" s="218"/>
      <c r="I344" s="218"/>
      <c r="J344" s="218"/>
      <c r="K344" s="218"/>
      <c r="L344" s="218"/>
      <c r="M344" s="218"/>
      <c r="N344" s="218"/>
      <c r="O344" s="219">
        <f t="shared" si="6"/>
        <v>0</v>
      </c>
      <c r="P344" s="229"/>
      <c r="Q344" s="139"/>
      <c r="R344" s="45"/>
      <c r="S344" s="56"/>
      <c r="T344" s="64"/>
    </row>
    <row r="345" spans="1:20" x14ac:dyDescent="0.25">
      <c r="A345" s="3"/>
      <c r="B345" s="336" t="s">
        <v>129</v>
      </c>
      <c r="C345" s="332"/>
      <c r="D345" s="218"/>
      <c r="E345" s="218"/>
      <c r="F345" s="218"/>
      <c r="G345" s="218"/>
      <c r="H345" s="218"/>
      <c r="I345" s="218"/>
      <c r="J345" s="218"/>
      <c r="K345" s="218"/>
      <c r="L345" s="218"/>
      <c r="M345" s="218"/>
      <c r="N345" s="218"/>
      <c r="O345" s="219">
        <f t="shared" si="6"/>
        <v>0</v>
      </c>
      <c r="P345" s="229"/>
      <c r="Q345" s="139"/>
      <c r="R345" s="45"/>
      <c r="S345" s="56"/>
      <c r="T345" s="64"/>
    </row>
    <row r="346" spans="1:20" x14ac:dyDescent="0.25">
      <c r="A346" s="3"/>
      <c r="B346" s="336" t="s">
        <v>129</v>
      </c>
      <c r="C346" s="332"/>
      <c r="D346" s="218"/>
      <c r="E346" s="218"/>
      <c r="F346" s="218"/>
      <c r="G346" s="218"/>
      <c r="H346" s="218"/>
      <c r="I346" s="218"/>
      <c r="J346" s="218"/>
      <c r="K346" s="218"/>
      <c r="L346" s="218"/>
      <c r="M346" s="218"/>
      <c r="N346" s="218"/>
      <c r="O346" s="219">
        <f t="shared" si="6"/>
        <v>0</v>
      </c>
      <c r="P346" s="229"/>
      <c r="Q346" s="139"/>
      <c r="R346" s="45"/>
      <c r="S346" s="56"/>
      <c r="T346" s="64"/>
    </row>
    <row r="347" spans="1:20" x14ac:dyDescent="0.25">
      <c r="A347" s="3"/>
      <c r="B347" s="336" t="s">
        <v>129</v>
      </c>
      <c r="C347" s="332"/>
      <c r="D347" s="218"/>
      <c r="E347" s="218"/>
      <c r="F347" s="218"/>
      <c r="G347" s="218"/>
      <c r="H347" s="218"/>
      <c r="I347" s="218"/>
      <c r="J347" s="218"/>
      <c r="K347" s="218"/>
      <c r="L347" s="218"/>
      <c r="M347" s="218"/>
      <c r="N347" s="218"/>
      <c r="O347" s="219">
        <f t="shared" si="6"/>
        <v>0</v>
      </c>
      <c r="P347" s="229"/>
      <c r="Q347" s="139"/>
      <c r="R347" s="45"/>
      <c r="S347" s="56"/>
      <c r="T347" s="64"/>
    </row>
    <row r="348" spans="1:20" x14ac:dyDescent="0.25">
      <c r="A348" s="3"/>
      <c r="B348" s="336" t="s">
        <v>129</v>
      </c>
      <c r="C348" s="333" t="s">
        <v>37</v>
      </c>
      <c r="D348" s="218"/>
      <c r="E348" s="218"/>
      <c r="F348" s="218"/>
      <c r="G348" s="218"/>
      <c r="H348" s="218"/>
      <c r="I348" s="218"/>
      <c r="J348" s="218"/>
      <c r="K348" s="218"/>
      <c r="L348" s="218"/>
      <c r="M348" s="218"/>
      <c r="N348" s="218"/>
      <c r="O348" s="219">
        <f t="shared" si="6"/>
        <v>0</v>
      </c>
      <c r="P348" s="229"/>
      <c r="Q348" s="139"/>
      <c r="R348" s="45"/>
      <c r="S348" s="56"/>
      <c r="T348" s="64"/>
    </row>
    <row r="349" spans="1:20" x14ac:dyDescent="0.25">
      <c r="A349" s="3"/>
      <c r="B349" s="336" t="s">
        <v>129</v>
      </c>
      <c r="C349" s="334"/>
      <c r="D349" s="218"/>
      <c r="E349" s="218"/>
      <c r="F349" s="218"/>
      <c r="G349" s="218"/>
      <c r="H349" s="218"/>
      <c r="I349" s="218"/>
      <c r="J349" s="218"/>
      <c r="K349" s="218"/>
      <c r="L349" s="218"/>
      <c r="M349" s="218"/>
      <c r="N349" s="218"/>
      <c r="O349" s="219">
        <f t="shared" si="6"/>
        <v>0</v>
      </c>
      <c r="P349" s="229"/>
      <c r="Q349" s="139"/>
      <c r="R349" s="45"/>
      <c r="S349" s="56"/>
      <c r="T349" s="64"/>
    </row>
    <row r="350" spans="1:20" x14ac:dyDescent="0.25">
      <c r="A350" s="3"/>
      <c r="B350" s="452" t="s">
        <v>130</v>
      </c>
      <c r="C350" s="451"/>
      <c r="D350" s="451"/>
      <c r="E350" s="451"/>
      <c r="F350" s="451"/>
      <c r="G350" s="451"/>
      <c r="H350" s="451"/>
      <c r="I350" s="451"/>
      <c r="J350" s="451"/>
      <c r="K350" s="451"/>
      <c r="L350" s="451"/>
      <c r="M350" s="451"/>
      <c r="N350" s="451"/>
      <c r="O350" s="451"/>
      <c r="P350" s="226">
        <f>SUM(O352:O370)</f>
        <v>0</v>
      </c>
      <c r="Q350" s="227">
        <f>SUM(Q352:Q370)</f>
        <v>0</v>
      </c>
      <c r="R350" s="45"/>
      <c r="S350" s="56"/>
      <c r="T350" s="64"/>
    </row>
    <row r="351" spans="1:20" x14ac:dyDescent="0.25">
      <c r="A351" s="3"/>
      <c r="B351" s="335" t="s">
        <v>0</v>
      </c>
      <c r="C351" s="216" t="s">
        <v>1</v>
      </c>
      <c r="D351" s="216" t="s">
        <v>2</v>
      </c>
      <c r="E351" s="216" t="s">
        <v>28</v>
      </c>
      <c r="F351" s="216" t="s">
        <v>3</v>
      </c>
      <c r="G351" s="216" t="s">
        <v>4</v>
      </c>
      <c r="H351" s="216" t="s">
        <v>5</v>
      </c>
      <c r="I351" s="216" t="s">
        <v>6</v>
      </c>
      <c r="J351" s="216" t="s">
        <v>7</v>
      </c>
      <c r="K351" s="216" t="s">
        <v>8</v>
      </c>
      <c r="L351" s="216" t="s">
        <v>9</v>
      </c>
      <c r="M351" s="216" t="s">
        <v>10</v>
      </c>
      <c r="N351" s="216" t="s">
        <v>11</v>
      </c>
      <c r="O351" s="216" t="s">
        <v>12</v>
      </c>
      <c r="P351" s="217" t="s">
        <v>22</v>
      </c>
      <c r="Q351" s="228" t="s">
        <v>37</v>
      </c>
      <c r="R351" s="45"/>
      <c r="S351" s="56"/>
      <c r="T351" s="64"/>
    </row>
    <row r="352" spans="1:20" x14ac:dyDescent="0.25">
      <c r="A352" s="3"/>
      <c r="B352" s="336" t="s">
        <v>130</v>
      </c>
      <c r="C352" s="332"/>
      <c r="D352" s="218"/>
      <c r="E352" s="218"/>
      <c r="F352" s="218"/>
      <c r="G352" s="218"/>
      <c r="H352" s="218"/>
      <c r="I352" s="218"/>
      <c r="J352" s="218"/>
      <c r="K352" s="218"/>
      <c r="L352" s="218"/>
      <c r="M352" s="218"/>
      <c r="N352" s="218"/>
      <c r="O352" s="219">
        <f t="shared" ref="O352:O415" si="7">SUM(F352:N352)</f>
        <v>0</v>
      </c>
      <c r="P352" s="229"/>
      <c r="Q352" s="139"/>
      <c r="R352" s="45"/>
      <c r="S352" s="56"/>
      <c r="T352" s="64"/>
    </row>
    <row r="353" spans="1:20" x14ac:dyDescent="0.25">
      <c r="A353" s="3"/>
      <c r="B353" s="336" t="s">
        <v>130</v>
      </c>
      <c r="C353" s="332"/>
      <c r="D353" s="218"/>
      <c r="E353" s="218"/>
      <c r="F353" s="218"/>
      <c r="G353" s="218"/>
      <c r="H353" s="218"/>
      <c r="I353" s="218"/>
      <c r="J353" s="218"/>
      <c r="K353" s="218"/>
      <c r="L353" s="218"/>
      <c r="M353" s="218"/>
      <c r="N353" s="218"/>
      <c r="O353" s="219">
        <f t="shared" si="7"/>
        <v>0</v>
      </c>
      <c r="P353" s="229"/>
      <c r="Q353" s="139"/>
      <c r="R353" s="45"/>
      <c r="S353" s="56"/>
      <c r="T353" s="64"/>
    </row>
    <row r="354" spans="1:20" x14ac:dyDescent="0.25">
      <c r="A354" s="3"/>
      <c r="B354" s="336" t="s">
        <v>130</v>
      </c>
      <c r="C354" s="332"/>
      <c r="D354" s="218"/>
      <c r="E354" s="218"/>
      <c r="F354" s="218"/>
      <c r="G354" s="218"/>
      <c r="H354" s="218"/>
      <c r="I354" s="218"/>
      <c r="J354" s="218"/>
      <c r="K354" s="218"/>
      <c r="L354" s="218"/>
      <c r="M354" s="218"/>
      <c r="N354" s="218"/>
      <c r="O354" s="219">
        <f t="shared" si="7"/>
        <v>0</v>
      </c>
      <c r="P354" s="229"/>
      <c r="Q354" s="139"/>
      <c r="R354" s="45"/>
      <c r="S354" s="56"/>
      <c r="T354" s="64"/>
    </row>
    <row r="355" spans="1:20" x14ac:dyDescent="0.25">
      <c r="A355" s="3"/>
      <c r="B355" s="336" t="s">
        <v>130</v>
      </c>
      <c r="C355" s="332"/>
      <c r="D355" s="218"/>
      <c r="E355" s="218"/>
      <c r="F355" s="218"/>
      <c r="G355" s="218"/>
      <c r="H355" s="218"/>
      <c r="I355" s="218"/>
      <c r="J355" s="218"/>
      <c r="K355" s="218"/>
      <c r="L355" s="218"/>
      <c r="M355" s="218"/>
      <c r="N355" s="218"/>
      <c r="O355" s="219">
        <f t="shared" si="7"/>
        <v>0</v>
      </c>
      <c r="P355" s="229"/>
      <c r="Q355" s="139"/>
      <c r="R355" s="45"/>
      <c r="S355" s="56"/>
      <c r="T355" s="64"/>
    </row>
    <row r="356" spans="1:20" x14ac:dyDescent="0.25">
      <c r="A356" s="3"/>
      <c r="B356" s="336" t="s">
        <v>130</v>
      </c>
      <c r="C356" s="332"/>
      <c r="D356" s="218"/>
      <c r="E356" s="218"/>
      <c r="F356" s="218"/>
      <c r="G356" s="218"/>
      <c r="H356" s="218"/>
      <c r="I356" s="218"/>
      <c r="J356" s="218"/>
      <c r="K356" s="218"/>
      <c r="L356" s="218"/>
      <c r="M356" s="218"/>
      <c r="N356" s="218"/>
      <c r="O356" s="219">
        <f t="shared" si="7"/>
        <v>0</v>
      </c>
      <c r="P356" s="229"/>
      <c r="Q356" s="139"/>
      <c r="R356" s="45"/>
      <c r="S356" s="56"/>
      <c r="T356" s="64"/>
    </row>
    <row r="357" spans="1:20" x14ac:dyDescent="0.25">
      <c r="A357" s="3"/>
      <c r="B357" s="336" t="s">
        <v>130</v>
      </c>
      <c r="C357" s="332"/>
      <c r="D357" s="218"/>
      <c r="E357" s="218"/>
      <c r="F357" s="218"/>
      <c r="G357" s="218"/>
      <c r="H357" s="218"/>
      <c r="I357" s="218"/>
      <c r="J357" s="218"/>
      <c r="K357" s="218"/>
      <c r="L357" s="218"/>
      <c r="M357" s="218"/>
      <c r="N357" s="218"/>
      <c r="O357" s="219">
        <f t="shared" si="7"/>
        <v>0</v>
      </c>
      <c r="P357" s="229"/>
      <c r="Q357" s="139"/>
      <c r="R357" s="45"/>
      <c r="S357" s="56"/>
      <c r="T357" s="64"/>
    </row>
    <row r="358" spans="1:20" x14ac:dyDescent="0.25">
      <c r="A358" s="3"/>
      <c r="B358" s="336" t="s">
        <v>130</v>
      </c>
      <c r="C358" s="332"/>
      <c r="D358" s="218"/>
      <c r="E358" s="218"/>
      <c r="F358" s="218"/>
      <c r="G358" s="218"/>
      <c r="H358" s="218"/>
      <c r="I358" s="218"/>
      <c r="J358" s="218"/>
      <c r="K358" s="218"/>
      <c r="L358" s="218"/>
      <c r="M358" s="218"/>
      <c r="N358" s="218"/>
      <c r="O358" s="219">
        <f t="shared" si="7"/>
        <v>0</v>
      </c>
      <c r="P358" s="229"/>
      <c r="Q358" s="139"/>
      <c r="R358" s="45"/>
      <c r="S358" s="56"/>
      <c r="T358" s="64"/>
    </row>
    <row r="359" spans="1:20" x14ac:dyDescent="0.25">
      <c r="A359" s="3"/>
      <c r="B359" s="336" t="s">
        <v>130</v>
      </c>
      <c r="C359" s="332"/>
      <c r="D359" s="218"/>
      <c r="E359" s="218"/>
      <c r="F359" s="218"/>
      <c r="G359" s="218"/>
      <c r="H359" s="218"/>
      <c r="I359" s="218"/>
      <c r="J359" s="218"/>
      <c r="K359" s="218"/>
      <c r="L359" s="218"/>
      <c r="M359" s="218"/>
      <c r="N359" s="218"/>
      <c r="O359" s="219">
        <f t="shared" si="7"/>
        <v>0</v>
      </c>
      <c r="P359" s="229"/>
      <c r="Q359" s="139"/>
      <c r="R359" s="45"/>
      <c r="S359" s="56"/>
      <c r="T359" s="64"/>
    </row>
    <row r="360" spans="1:20" x14ac:dyDescent="0.25">
      <c r="A360" s="3"/>
      <c r="B360" s="336" t="s">
        <v>130</v>
      </c>
      <c r="C360" s="332"/>
      <c r="D360" s="218"/>
      <c r="E360" s="218"/>
      <c r="F360" s="218"/>
      <c r="G360" s="218"/>
      <c r="H360" s="218"/>
      <c r="I360" s="218"/>
      <c r="J360" s="218"/>
      <c r="K360" s="218"/>
      <c r="L360" s="218"/>
      <c r="M360" s="218"/>
      <c r="N360" s="218"/>
      <c r="O360" s="219">
        <f t="shared" si="7"/>
        <v>0</v>
      </c>
      <c r="P360" s="229"/>
      <c r="Q360" s="139"/>
      <c r="R360" s="45"/>
      <c r="S360" s="56"/>
      <c r="T360" s="64"/>
    </row>
    <row r="361" spans="1:20" x14ac:dyDescent="0.25">
      <c r="A361" s="3"/>
      <c r="B361" s="336" t="s">
        <v>130</v>
      </c>
      <c r="C361" s="332"/>
      <c r="D361" s="218"/>
      <c r="E361" s="218"/>
      <c r="F361" s="218"/>
      <c r="G361" s="218"/>
      <c r="H361" s="218"/>
      <c r="I361" s="218"/>
      <c r="J361" s="218"/>
      <c r="K361" s="218"/>
      <c r="L361" s="218"/>
      <c r="M361" s="218"/>
      <c r="N361" s="218"/>
      <c r="O361" s="219">
        <f t="shared" si="7"/>
        <v>0</v>
      </c>
      <c r="P361" s="229"/>
      <c r="Q361" s="139"/>
      <c r="R361" s="45"/>
      <c r="S361" s="56"/>
      <c r="T361" s="64"/>
    </row>
    <row r="362" spans="1:20" x14ac:dyDescent="0.25">
      <c r="A362" s="3"/>
      <c r="B362" s="336" t="s">
        <v>130</v>
      </c>
      <c r="C362" s="332"/>
      <c r="D362" s="218"/>
      <c r="E362" s="218"/>
      <c r="F362" s="218"/>
      <c r="G362" s="218"/>
      <c r="H362" s="218"/>
      <c r="I362" s="218"/>
      <c r="J362" s="218"/>
      <c r="K362" s="218"/>
      <c r="L362" s="218"/>
      <c r="M362" s="218"/>
      <c r="N362" s="218"/>
      <c r="O362" s="219">
        <f t="shared" si="7"/>
        <v>0</v>
      </c>
      <c r="P362" s="229"/>
      <c r="Q362" s="139"/>
      <c r="R362" s="45"/>
      <c r="S362" s="56"/>
      <c r="T362" s="64"/>
    </row>
    <row r="363" spans="1:20" x14ac:dyDescent="0.25">
      <c r="A363" s="3"/>
      <c r="B363" s="336" t="s">
        <v>130</v>
      </c>
      <c r="C363" s="332"/>
      <c r="D363" s="218"/>
      <c r="E363" s="218"/>
      <c r="F363" s="218"/>
      <c r="G363" s="218"/>
      <c r="H363" s="218"/>
      <c r="I363" s="218"/>
      <c r="J363" s="218"/>
      <c r="K363" s="218"/>
      <c r="L363" s="218"/>
      <c r="M363" s="218"/>
      <c r="N363" s="218"/>
      <c r="O363" s="219">
        <f t="shared" si="7"/>
        <v>0</v>
      </c>
      <c r="P363" s="229"/>
      <c r="Q363" s="139"/>
      <c r="R363" s="45"/>
      <c r="S363" s="56"/>
      <c r="T363" s="64"/>
    </row>
    <row r="364" spans="1:20" x14ac:dyDescent="0.25">
      <c r="A364" s="3"/>
      <c r="B364" s="336" t="s">
        <v>130</v>
      </c>
      <c r="C364" s="332"/>
      <c r="D364" s="218"/>
      <c r="E364" s="218"/>
      <c r="F364" s="218"/>
      <c r="G364" s="218"/>
      <c r="H364" s="218"/>
      <c r="I364" s="218"/>
      <c r="J364" s="218"/>
      <c r="K364" s="218"/>
      <c r="L364" s="218"/>
      <c r="M364" s="218"/>
      <c r="N364" s="218"/>
      <c r="O364" s="219">
        <f t="shared" si="7"/>
        <v>0</v>
      </c>
      <c r="P364" s="229"/>
      <c r="Q364" s="139"/>
      <c r="R364" s="45"/>
      <c r="S364" s="56"/>
      <c r="T364" s="64"/>
    </row>
    <row r="365" spans="1:20" x14ac:dyDescent="0.25">
      <c r="A365" s="3"/>
      <c r="B365" s="336" t="s">
        <v>130</v>
      </c>
      <c r="C365" s="332"/>
      <c r="D365" s="218"/>
      <c r="E365" s="218"/>
      <c r="F365" s="218"/>
      <c r="G365" s="218"/>
      <c r="H365" s="218"/>
      <c r="I365" s="218"/>
      <c r="J365" s="218"/>
      <c r="K365" s="218"/>
      <c r="L365" s="218"/>
      <c r="M365" s="218"/>
      <c r="N365" s="218"/>
      <c r="O365" s="219">
        <f t="shared" si="7"/>
        <v>0</v>
      </c>
      <c r="P365" s="229"/>
      <c r="Q365" s="139"/>
      <c r="R365" s="45"/>
      <c r="S365" s="56"/>
      <c r="T365" s="64"/>
    </row>
    <row r="366" spans="1:20" x14ac:dyDescent="0.25">
      <c r="A366" s="3"/>
      <c r="B366" s="336" t="s">
        <v>130</v>
      </c>
      <c r="C366" s="332"/>
      <c r="D366" s="218"/>
      <c r="E366" s="218"/>
      <c r="F366" s="218"/>
      <c r="G366" s="218"/>
      <c r="H366" s="218"/>
      <c r="I366" s="218"/>
      <c r="J366" s="218"/>
      <c r="K366" s="218"/>
      <c r="L366" s="218"/>
      <c r="M366" s="218"/>
      <c r="N366" s="218"/>
      <c r="O366" s="219">
        <f t="shared" si="7"/>
        <v>0</v>
      </c>
      <c r="P366" s="229"/>
      <c r="Q366" s="139"/>
      <c r="R366" s="45"/>
      <c r="S366" s="56"/>
      <c r="T366" s="64"/>
    </row>
    <row r="367" spans="1:20" x14ac:dyDescent="0.25">
      <c r="A367" s="3"/>
      <c r="B367" s="336" t="s">
        <v>130</v>
      </c>
      <c r="C367" s="332"/>
      <c r="D367" s="218"/>
      <c r="E367" s="218"/>
      <c r="F367" s="218"/>
      <c r="G367" s="218"/>
      <c r="H367" s="218"/>
      <c r="I367" s="218"/>
      <c r="J367" s="218"/>
      <c r="K367" s="218"/>
      <c r="L367" s="218"/>
      <c r="M367" s="218"/>
      <c r="N367" s="218"/>
      <c r="O367" s="219">
        <f t="shared" si="7"/>
        <v>0</v>
      </c>
      <c r="P367" s="229"/>
      <c r="Q367" s="139"/>
      <c r="R367" s="45"/>
      <c r="S367" s="56"/>
      <c r="T367" s="64"/>
    </row>
    <row r="368" spans="1:20" x14ac:dyDescent="0.25">
      <c r="A368" s="3"/>
      <c r="B368" s="336" t="s">
        <v>130</v>
      </c>
      <c r="C368" s="332"/>
      <c r="D368" s="218"/>
      <c r="E368" s="218"/>
      <c r="F368" s="218"/>
      <c r="G368" s="218"/>
      <c r="H368" s="218"/>
      <c r="I368" s="218"/>
      <c r="J368" s="218"/>
      <c r="K368" s="218"/>
      <c r="L368" s="218"/>
      <c r="M368" s="218"/>
      <c r="N368" s="218"/>
      <c r="O368" s="219">
        <f t="shared" si="7"/>
        <v>0</v>
      </c>
      <c r="P368" s="229"/>
      <c r="Q368" s="139"/>
      <c r="R368" s="45"/>
      <c r="S368" s="56"/>
      <c r="T368" s="64"/>
    </row>
    <row r="369" spans="1:20" x14ac:dyDescent="0.25">
      <c r="A369" s="3"/>
      <c r="B369" s="336" t="s">
        <v>130</v>
      </c>
      <c r="C369" s="333" t="s">
        <v>37</v>
      </c>
      <c r="D369" s="218"/>
      <c r="E369" s="218"/>
      <c r="F369" s="218"/>
      <c r="G369" s="218"/>
      <c r="H369" s="218"/>
      <c r="I369" s="218"/>
      <c r="J369" s="218"/>
      <c r="K369" s="218"/>
      <c r="L369" s="218"/>
      <c r="M369" s="218"/>
      <c r="N369" s="218"/>
      <c r="O369" s="219">
        <f t="shared" si="7"/>
        <v>0</v>
      </c>
      <c r="P369" s="229"/>
      <c r="Q369" s="139"/>
      <c r="R369" s="45"/>
      <c r="S369" s="56"/>
      <c r="T369" s="64"/>
    </row>
    <row r="370" spans="1:20" x14ac:dyDescent="0.25">
      <c r="A370" s="3"/>
      <c r="B370" s="336" t="s">
        <v>43</v>
      </c>
      <c r="C370" s="334"/>
      <c r="D370" s="218"/>
      <c r="E370" s="218"/>
      <c r="F370" s="218"/>
      <c r="G370" s="218"/>
      <c r="H370" s="218"/>
      <c r="I370" s="218"/>
      <c r="J370" s="218"/>
      <c r="K370" s="218"/>
      <c r="L370" s="218"/>
      <c r="M370" s="218"/>
      <c r="N370" s="218"/>
      <c r="O370" s="219">
        <f t="shared" si="7"/>
        <v>0</v>
      </c>
      <c r="P370" s="229"/>
      <c r="Q370" s="139"/>
      <c r="R370" s="45"/>
      <c r="S370" s="56"/>
      <c r="T370" s="64"/>
    </row>
    <row r="371" spans="1:20" x14ac:dyDescent="0.25">
      <c r="A371" s="3"/>
      <c r="B371" s="452" t="s">
        <v>131</v>
      </c>
      <c r="C371" s="451"/>
      <c r="D371" s="451"/>
      <c r="E371" s="451"/>
      <c r="F371" s="451"/>
      <c r="G371" s="451"/>
      <c r="H371" s="451"/>
      <c r="I371" s="451"/>
      <c r="J371" s="451"/>
      <c r="K371" s="451"/>
      <c r="L371" s="451"/>
      <c r="M371" s="451"/>
      <c r="N371" s="451"/>
      <c r="O371" s="451"/>
      <c r="P371" s="226">
        <f>SUM(O373:O391)</f>
        <v>0</v>
      </c>
      <c r="Q371" s="227">
        <f>SUM(Q373:Q391)</f>
        <v>0</v>
      </c>
      <c r="R371" s="45"/>
      <c r="S371" s="56"/>
      <c r="T371" s="64"/>
    </row>
    <row r="372" spans="1:20" x14ac:dyDescent="0.25">
      <c r="A372" s="3"/>
      <c r="B372" s="335" t="s">
        <v>0</v>
      </c>
      <c r="C372" s="216" t="s">
        <v>1</v>
      </c>
      <c r="D372" s="216" t="s">
        <v>2</v>
      </c>
      <c r="E372" s="216" t="s">
        <v>28</v>
      </c>
      <c r="F372" s="216" t="s">
        <v>3</v>
      </c>
      <c r="G372" s="216" t="s">
        <v>4</v>
      </c>
      <c r="H372" s="216" t="s">
        <v>5</v>
      </c>
      <c r="I372" s="216" t="s">
        <v>6</v>
      </c>
      <c r="J372" s="216" t="s">
        <v>7</v>
      </c>
      <c r="K372" s="216" t="s">
        <v>8</v>
      </c>
      <c r="L372" s="216" t="s">
        <v>9</v>
      </c>
      <c r="M372" s="216" t="s">
        <v>10</v>
      </c>
      <c r="N372" s="216" t="s">
        <v>11</v>
      </c>
      <c r="O372" s="216" t="s">
        <v>12</v>
      </c>
      <c r="P372" s="217" t="s">
        <v>22</v>
      </c>
      <c r="Q372" s="228" t="s">
        <v>37</v>
      </c>
      <c r="R372" s="45"/>
      <c r="S372" s="56"/>
      <c r="T372" s="64"/>
    </row>
    <row r="373" spans="1:20" x14ac:dyDescent="0.25">
      <c r="A373" s="3"/>
      <c r="B373" s="336" t="s">
        <v>131</v>
      </c>
      <c r="C373" s="332"/>
      <c r="D373" s="218"/>
      <c r="E373" s="218"/>
      <c r="F373" s="218"/>
      <c r="G373" s="218"/>
      <c r="H373" s="218"/>
      <c r="I373" s="218"/>
      <c r="J373" s="218"/>
      <c r="K373" s="218"/>
      <c r="L373" s="218"/>
      <c r="M373" s="218"/>
      <c r="N373" s="218"/>
      <c r="O373" s="219">
        <f t="shared" si="7"/>
        <v>0</v>
      </c>
      <c r="P373" s="229"/>
      <c r="Q373" s="139"/>
      <c r="R373" s="45"/>
      <c r="S373" s="56"/>
      <c r="T373" s="64"/>
    </row>
    <row r="374" spans="1:20" x14ac:dyDescent="0.25">
      <c r="A374" s="3"/>
      <c r="B374" s="336" t="s">
        <v>131</v>
      </c>
      <c r="C374" s="332"/>
      <c r="D374" s="218"/>
      <c r="E374" s="218"/>
      <c r="F374" s="218"/>
      <c r="G374" s="218"/>
      <c r="H374" s="218"/>
      <c r="I374" s="218"/>
      <c r="J374" s="218"/>
      <c r="K374" s="218"/>
      <c r="L374" s="218"/>
      <c r="M374" s="218"/>
      <c r="N374" s="218"/>
      <c r="O374" s="219">
        <f t="shared" si="7"/>
        <v>0</v>
      </c>
      <c r="P374" s="229"/>
      <c r="Q374" s="139"/>
      <c r="R374" s="45"/>
      <c r="S374" s="56"/>
      <c r="T374" s="64"/>
    </row>
    <row r="375" spans="1:20" x14ac:dyDescent="0.25">
      <c r="A375" s="3"/>
      <c r="B375" s="336" t="s">
        <v>131</v>
      </c>
      <c r="C375" s="332"/>
      <c r="D375" s="218"/>
      <c r="E375" s="218"/>
      <c r="F375" s="218"/>
      <c r="G375" s="218"/>
      <c r="H375" s="218"/>
      <c r="I375" s="218"/>
      <c r="J375" s="218"/>
      <c r="K375" s="218"/>
      <c r="L375" s="218"/>
      <c r="M375" s="218"/>
      <c r="N375" s="218"/>
      <c r="O375" s="219">
        <f t="shared" si="7"/>
        <v>0</v>
      </c>
      <c r="P375" s="229"/>
      <c r="Q375" s="139"/>
      <c r="R375" s="45"/>
      <c r="S375" s="56"/>
      <c r="T375" s="64"/>
    </row>
    <row r="376" spans="1:20" x14ac:dyDescent="0.25">
      <c r="A376" s="3"/>
      <c r="B376" s="336" t="s">
        <v>131</v>
      </c>
      <c r="C376" s="332"/>
      <c r="D376" s="218"/>
      <c r="E376" s="218"/>
      <c r="F376" s="218"/>
      <c r="G376" s="218"/>
      <c r="H376" s="218"/>
      <c r="I376" s="218"/>
      <c r="J376" s="218"/>
      <c r="K376" s="218"/>
      <c r="L376" s="218"/>
      <c r="M376" s="218"/>
      <c r="N376" s="218"/>
      <c r="O376" s="219">
        <f t="shared" si="7"/>
        <v>0</v>
      </c>
      <c r="P376" s="229"/>
      <c r="Q376" s="139"/>
      <c r="R376" s="45"/>
      <c r="S376" s="56"/>
      <c r="T376" s="64"/>
    </row>
    <row r="377" spans="1:20" x14ac:dyDescent="0.25">
      <c r="A377" s="3"/>
      <c r="B377" s="336" t="s">
        <v>131</v>
      </c>
      <c r="C377" s="332"/>
      <c r="D377" s="218"/>
      <c r="E377" s="218"/>
      <c r="F377" s="218"/>
      <c r="G377" s="218"/>
      <c r="H377" s="218"/>
      <c r="I377" s="218"/>
      <c r="J377" s="218"/>
      <c r="K377" s="218"/>
      <c r="L377" s="218"/>
      <c r="M377" s="218"/>
      <c r="N377" s="218"/>
      <c r="O377" s="219">
        <f t="shared" si="7"/>
        <v>0</v>
      </c>
      <c r="P377" s="229"/>
      <c r="Q377" s="139"/>
      <c r="R377" s="45"/>
      <c r="S377" s="56"/>
      <c r="T377" s="64"/>
    </row>
    <row r="378" spans="1:20" x14ac:dyDescent="0.25">
      <c r="A378" s="3"/>
      <c r="B378" s="336" t="s">
        <v>131</v>
      </c>
      <c r="C378" s="332"/>
      <c r="D378" s="218"/>
      <c r="E378" s="218"/>
      <c r="F378" s="218"/>
      <c r="G378" s="218"/>
      <c r="H378" s="218"/>
      <c r="I378" s="218"/>
      <c r="J378" s="218"/>
      <c r="K378" s="218"/>
      <c r="L378" s="218"/>
      <c r="M378" s="218"/>
      <c r="N378" s="218"/>
      <c r="O378" s="219">
        <f t="shared" si="7"/>
        <v>0</v>
      </c>
      <c r="P378" s="229"/>
      <c r="Q378" s="139"/>
      <c r="R378" s="45"/>
      <c r="S378" s="56"/>
      <c r="T378" s="64"/>
    </row>
    <row r="379" spans="1:20" x14ac:dyDescent="0.25">
      <c r="A379" s="3"/>
      <c r="B379" s="336" t="s">
        <v>131</v>
      </c>
      <c r="C379" s="332"/>
      <c r="D379" s="218"/>
      <c r="E379" s="218"/>
      <c r="F379" s="218"/>
      <c r="G379" s="218"/>
      <c r="H379" s="218"/>
      <c r="I379" s="218"/>
      <c r="J379" s="218"/>
      <c r="K379" s="218"/>
      <c r="L379" s="218"/>
      <c r="M379" s="218"/>
      <c r="N379" s="218"/>
      <c r="O379" s="219">
        <f t="shared" si="7"/>
        <v>0</v>
      </c>
      <c r="P379" s="229"/>
      <c r="Q379" s="139"/>
      <c r="R379" s="45"/>
      <c r="S379" s="56"/>
      <c r="T379" s="64"/>
    </row>
    <row r="380" spans="1:20" x14ac:dyDescent="0.25">
      <c r="A380" s="3"/>
      <c r="B380" s="336" t="s">
        <v>131</v>
      </c>
      <c r="C380" s="332"/>
      <c r="D380" s="218"/>
      <c r="E380" s="218"/>
      <c r="F380" s="218"/>
      <c r="G380" s="218"/>
      <c r="H380" s="218"/>
      <c r="I380" s="218"/>
      <c r="J380" s="218"/>
      <c r="K380" s="218"/>
      <c r="L380" s="218"/>
      <c r="M380" s="218"/>
      <c r="N380" s="218"/>
      <c r="O380" s="219">
        <f t="shared" si="7"/>
        <v>0</v>
      </c>
      <c r="P380" s="229"/>
      <c r="Q380" s="139"/>
      <c r="R380" s="45"/>
      <c r="S380" s="56"/>
      <c r="T380" s="64"/>
    </row>
    <row r="381" spans="1:20" x14ac:dyDescent="0.25">
      <c r="A381" s="3"/>
      <c r="B381" s="336" t="s">
        <v>131</v>
      </c>
      <c r="C381" s="332"/>
      <c r="D381" s="218"/>
      <c r="E381" s="218"/>
      <c r="F381" s="218"/>
      <c r="G381" s="218"/>
      <c r="H381" s="218"/>
      <c r="I381" s="218"/>
      <c r="J381" s="218"/>
      <c r="K381" s="218"/>
      <c r="L381" s="218"/>
      <c r="M381" s="218"/>
      <c r="N381" s="218"/>
      <c r="O381" s="219">
        <f t="shared" si="7"/>
        <v>0</v>
      </c>
      <c r="P381" s="229"/>
      <c r="Q381" s="139"/>
      <c r="R381" s="45"/>
      <c r="S381" s="56"/>
      <c r="T381" s="64"/>
    </row>
    <row r="382" spans="1:20" x14ac:dyDescent="0.25">
      <c r="A382" s="3"/>
      <c r="B382" s="336" t="s">
        <v>131</v>
      </c>
      <c r="C382" s="332"/>
      <c r="D382" s="218"/>
      <c r="E382" s="218"/>
      <c r="F382" s="218"/>
      <c r="G382" s="218"/>
      <c r="H382" s="218"/>
      <c r="I382" s="218"/>
      <c r="J382" s="218"/>
      <c r="K382" s="218"/>
      <c r="L382" s="218"/>
      <c r="M382" s="218"/>
      <c r="N382" s="218"/>
      <c r="O382" s="219">
        <f t="shared" si="7"/>
        <v>0</v>
      </c>
      <c r="P382" s="229"/>
      <c r="Q382" s="139"/>
      <c r="R382" s="45"/>
      <c r="S382" s="56"/>
      <c r="T382" s="64"/>
    </row>
    <row r="383" spans="1:20" x14ac:dyDescent="0.25">
      <c r="A383" s="3"/>
      <c r="B383" s="336" t="s">
        <v>131</v>
      </c>
      <c r="C383" s="332"/>
      <c r="D383" s="218"/>
      <c r="E383" s="218"/>
      <c r="F383" s="218"/>
      <c r="G383" s="218"/>
      <c r="H383" s="218"/>
      <c r="I383" s="218"/>
      <c r="J383" s="218"/>
      <c r="K383" s="218"/>
      <c r="L383" s="218"/>
      <c r="M383" s="218"/>
      <c r="N383" s="218"/>
      <c r="O383" s="219">
        <f t="shared" si="7"/>
        <v>0</v>
      </c>
      <c r="P383" s="229"/>
      <c r="Q383" s="139"/>
      <c r="R383" s="45"/>
      <c r="S383" s="56"/>
      <c r="T383" s="64"/>
    </row>
    <row r="384" spans="1:20" x14ac:dyDescent="0.25">
      <c r="A384" s="3"/>
      <c r="B384" s="336" t="s">
        <v>131</v>
      </c>
      <c r="C384" s="332"/>
      <c r="D384" s="218"/>
      <c r="E384" s="218"/>
      <c r="F384" s="218"/>
      <c r="G384" s="218"/>
      <c r="H384" s="218"/>
      <c r="I384" s="218"/>
      <c r="J384" s="218"/>
      <c r="K384" s="218"/>
      <c r="L384" s="218"/>
      <c r="M384" s="218"/>
      <c r="N384" s="218"/>
      <c r="O384" s="219">
        <f t="shared" si="7"/>
        <v>0</v>
      </c>
      <c r="P384" s="229"/>
      <c r="Q384" s="139"/>
      <c r="R384" s="45"/>
      <c r="S384" s="56"/>
      <c r="T384" s="64"/>
    </row>
    <row r="385" spans="1:20" x14ac:dyDescent="0.25">
      <c r="A385" s="3"/>
      <c r="B385" s="336" t="s">
        <v>131</v>
      </c>
      <c r="C385" s="332"/>
      <c r="D385" s="218"/>
      <c r="E385" s="218"/>
      <c r="F385" s="218"/>
      <c r="G385" s="218"/>
      <c r="H385" s="218"/>
      <c r="I385" s="218"/>
      <c r="J385" s="218"/>
      <c r="K385" s="218"/>
      <c r="L385" s="218"/>
      <c r="M385" s="218"/>
      <c r="N385" s="218"/>
      <c r="O385" s="219">
        <f t="shared" si="7"/>
        <v>0</v>
      </c>
      <c r="P385" s="229"/>
      <c r="Q385" s="139"/>
      <c r="R385" s="45"/>
      <c r="S385" s="56"/>
      <c r="T385" s="64"/>
    </row>
    <row r="386" spans="1:20" x14ac:dyDescent="0.25">
      <c r="A386" s="3"/>
      <c r="B386" s="336" t="s">
        <v>131</v>
      </c>
      <c r="C386" s="332"/>
      <c r="D386" s="218"/>
      <c r="E386" s="218"/>
      <c r="F386" s="218"/>
      <c r="G386" s="218"/>
      <c r="H386" s="218"/>
      <c r="I386" s="218"/>
      <c r="J386" s="218"/>
      <c r="K386" s="218"/>
      <c r="L386" s="218"/>
      <c r="M386" s="218"/>
      <c r="N386" s="218"/>
      <c r="O386" s="219">
        <f t="shared" si="7"/>
        <v>0</v>
      </c>
      <c r="P386" s="229"/>
      <c r="Q386" s="139"/>
      <c r="R386" s="45"/>
      <c r="S386" s="56"/>
      <c r="T386" s="64"/>
    </row>
    <row r="387" spans="1:20" x14ac:dyDescent="0.25">
      <c r="A387" s="3"/>
      <c r="B387" s="336" t="s">
        <v>131</v>
      </c>
      <c r="C387" s="332"/>
      <c r="D387" s="218"/>
      <c r="E387" s="218"/>
      <c r="F387" s="218"/>
      <c r="G387" s="218"/>
      <c r="H387" s="218"/>
      <c r="I387" s="218"/>
      <c r="J387" s="218"/>
      <c r="K387" s="218"/>
      <c r="L387" s="218"/>
      <c r="M387" s="218"/>
      <c r="N387" s="218"/>
      <c r="O387" s="219">
        <f t="shared" si="7"/>
        <v>0</v>
      </c>
      <c r="P387" s="229"/>
      <c r="Q387" s="139"/>
      <c r="R387" s="45"/>
      <c r="S387" s="56"/>
      <c r="T387" s="64"/>
    </row>
    <row r="388" spans="1:20" x14ac:dyDescent="0.25">
      <c r="A388" s="3"/>
      <c r="B388" s="336" t="s">
        <v>131</v>
      </c>
      <c r="C388" s="332"/>
      <c r="D388" s="218"/>
      <c r="E388" s="218"/>
      <c r="F388" s="218"/>
      <c r="G388" s="218"/>
      <c r="H388" s="218"/>
      <c r="I388" s="218"/>
      <c r="J388" s="218"/>
      <c r="K388" s="218"/>
      <c r="L388" s="218"/>
      <c r="M388" s="218"/>
      <c r="N388" s="218"/>
      <c r="O388" s="219">
        <f t="shared" si="7"/>
        <v>0</v>
      </c>
      <c r="P388" s="229"/>
      <c r="Q388" s="139"/>
      <c r="R388" s="45"/>
      <c r="S388" s="56"/>
      <c r="T388" s="64"/>
    </row>
    <row r="389" spans="1:20" x14ac:dyDescent="0.25">
      <c r="A389" s="3"/>
      <c r="B389" s="336" t="s">
        <v>131</v>
      </c>
      <c r="C389" s="332"/>
      <c r="D389" s="218"/>
      <c r="E389" s="218"/>
      <c r="F389" s="218"/>
      <c r="G389" s="218"/>
      <c r="H389" s="218"/>
      <c r="I389" s="218"/>
      <c r="J389" s="218"/>
      <c r="K389" s="218"/>
      <c r="L389" s="218"/>
      <c r="M389" s="218"/>
      <c r="N389" s="218"/>
      <c r="O389" s="219">
        <f t="shared" si="7"/>
        <v>0</v>
      </c>
      <c r="P389" s="229"/>
      <c r="Q389" s="139"/>
      <c r="R389" s="45"/>
      <c r="S389" s="56"/>
      <c r="T389" s="64"/>
    </row>
    <row r="390" spans="1:20" x14ac:dyDescent="0.25">
      <c r="A390" s="3"/>
      <c r="B390" s="336" t="s">
        <v>131</v>
      </c>
      <c r="C390" s="333" t="s">
        <v>37</v>
      </c>
      <c r="D390" s="218"/>
      <c r="E390" s="218"/>
      <c r="F390" s="218"/>
      <c r="G390" s="218"/>
      <c r="H390" s="218"/>
      <c r="I390" s="218"/>
      <c r="J390" s="218"/>
      <c r="K390" s="218"/>
      <c r="L390" s="218"/>
      <c r="M390" s="218"/>
      <c r="N390" s="218"/>
      <c r="O390" s="219">
        <f t="shared" si="7"/>
        <v>0</v>
      </c>
      <c r="P390" s="229"/>
      <c r="Q390" s="139"/>
      <c r="R390" s="45"/>
      <c r="S390" s="56"/>
      <c r="T390" s="64"/>
    </row>
    <row r="391" spans="1:20" x14ac:dyDescent="0.25">
      <c r="A391" s="3"/>
      <c r="B391" s="336" t="s">
        <v>131</v>
      </c>
      <c r="C391" s="334"/>
      <c r="D391" s="218"/>
      <c r="E391" s="218"/>
      <c r="F391" s="218"/>
      <c r="G391" s="218"/>
      <c r="H391" s="218"/>
      <c r="I391" s="218"/>
      <c r="J391" s="218"/>
      <c r="K391" s="218"/>
      <c r="L391" s="218"/>
      <c r="M391" s="218"/>
      <c r="N391" s="218"/>
      <c r="O391" s="219">
        <f t="shared" si="7"/>
        <v>0</v>
      </c>
      <c r="P391" s="229"/>
      <c r="Q391" s="139"/>
      <c r="R391" s="45"/>
      <c r="S391" s="56"/>
      <c r="T391" s="64"/>
    </row>
    <row r="392" spans="1:20" x14ac:dyDescent="0.25">
      <c r="A392" s="3"/>
      <c r="B392" s="452" t="s">
        <v>132</v>
      </c>
      <c r="C392" s="451"/>
      <c r="D392" s="451"/>
      <c r="E392" s="451"/>
      <c r="F392" s="451"/>
      <c r="G392" s="451"/>
      <c r="H392" s="451"/>
      <c r="I392" s="451"/>
      <c r="J392" s="451"/>
      <c r="K392" s="451"/>
      <c r="L392" s="451"/>
      <c r="M392" s="451"/>
      <c r="N392" s="451"/>
      <c r="O392" s="451"/>
      <c r="P392" s="226">
        <f>SUM(O394:O407)</f>
        <v>0</v>
      </c>
      <c r="Q392" s="227">
        <f>SUM(Q394:Q407)</f>
        <v>0</v>
      </c>
      <c r="R392" s="45"/>
      <c r="S392" s="56"/>
      <c r="T392" s="64"/>
    </row>
    <row r="393" spans="1:20" x14ac:dyDescent="0.25">
      <c r="A393" s="3"/>
      <c r="B393" s="335" t="s">
        <v>0</v>
      </c>
      <c r="C393" s="216" t="s">
        <v>1</v>
      </c>
      <c r="D393" s="216" t="s">
        <v>2</v>
      </c>
      <c r="E393" s="216" t="s">
        <v>28</v>
      </c>
      <c r="F393" s="216" t="s">
        <v>3</v>
      </c>
      <c r="G393" s="216" t="s">
        <v>4</v>
      </c>
      <c r="H393" s="216" t="s">
        <v>5</v>
      </c>
      <c r="I393" s="216" t="s">
        <v>6</v>
      </c>
      <c r="J393" s="216" t="s">
        <v>7</v>
      </c>
      <c r="K393" s="216" t="s">
        <v>8</v>
      </c>
      <c r="L393" s="216" t="s">
        <v>9</v>
      </c>
      <c r="M393" s="216" t="s">
        <v>10</v>
      </c>
      <c r="N393" s="216" t="s">
        <v>11</v>
      </c>
      <c r="O393" s="216" t="s">
        <v>12</v>
      </c>
      <c r="P393" s="217" t="s">
        <v>22</v>
      </c>
      <c r="Q393" s="228" t="s">
        <v>37</v>
      </c>
      <c r="R393" s="45"/>
      <c r="S393" s="56"/>
      <c r="T393" s="64"/>
    </row>
    <row r="394" spans="1:20" x14ac:dyDescent="0.25">
      <c r="A394" s="3"/>
      <c r="B394" s="336" t="s">
        <v>132</v>
      </c>
      <c r="C394" s="332"/>
      <c r="D394" s="218"/>
      <c r="E394" s="218"/>
      <c r="F394" s="218"/>
      <c r="G394" s="218"/>
      <c r="H394" s="218"/>
      <c r="I394" s="218"/>
      <c r="J394" s="218"/>
      <c r="K394" s="218"/>
      <c r="L394" s="218"/>
      <c r="M394" s="218"/>
      <c r="N394" s="218"/>
      <c r="O394" s="219">
        <f t="shared" si="7"/>
        <v>0</v>
      </c>
      <c r="P394" s="229"/>
      <c r="Q394" s="139"/>
      <c r="R394" s="45"/>
      <c r="S394" s="56"/>
      <c r="T394" s="64"/>
    </row>
    <row r="395" spans="1:20" x14ac:dyDescent="0.25">
      <c r="A395" s="3"/>
      <c r="B395" s="336" t="s">
        <v>132</v>
      </c>
      <c r="C395" s="332"/>
      <c r="D395" s="218"/>
      <c r="E395" s="218"/>
      <c r="F395" s="218"/>
      <c r="G395" s="218"/>
      <c r="H395" s="218"/>
      <c r="I395" s="218"/>
      <c r="J395" s="218"/>
      <c r="K395" s="218"/>
      <c r="L395" s="218"/>
      <c r="M395" s="218"/>
      <c r="N395" s="218"/>
      <c r="O395" s="219">
        <f t="shared" si="7"/>
        <v>0</v>
      </c>
      <c r="P395" s="229"/>
      <c r="Q395" s="139"/>
      <c r="R395" s="45"/>
      <c r="S395" s="56"/>
      <c r="T395" s="64"/>
    </row>
    <row r="396" spans="1:20" x14ac:dyDescent="0.25">
      <c r="A396" s="3"/>
      <c r="B396" s="336" t="s">
        <v>132</v>
      </c>
      <c r="C396" s="332"/>
      <c r="D396" s="218"/>
      <c r="E396" s="218"/>
      <c r="F396" s="218"/>
      <c r="G396" s="218"/>
      <c r="H396" s="218"/>
      <c r="I396" s="218"/>
      <c r="J396" s="218"/>
      <c r="K396" s="218"/>
      <c r="L396" s="218"/>
      <c r="M396" s="218"/>
      <c r="N396" s="218"/>
      <c r="O396" s="219">
        <f t="shared" si="7"/>
        <v>0</v>
      </c>
      <c r="P396" s="229"/>
      <c r="Q396" s="139"/>
      <c r="R396" s="45"/>
      <c r="S396" s="56"/>
      <c r="T396" s="64"/>
    </row>
    <row r="397" spans="1:20" x14ac:dyDescent="0.25">
      <c r="A397" s="3"/>
      <c r="B397" s="336" t="s">
        <v>132</v>
      </c>
      <c r="C397" s="332"/>
      <c r="D397" s="218"/>
      <c r="E397" s="218"/>
      <c r="F397" s="218"/>
      <c r="G397" s="218"/>
      <c r="H397" s="218"/>
      <c r="I397" s="218"/>
      <c r="J397" s="218"/>
      <c r="K397" s="218"/>
      <c r="L397" s="218"/>
      <c r="M397" s="218"/>
      <c r="N397" s="218"/>
      <c r="O397" s="219">
        <f t="shared" si="7"/>
        <v>0</v>
      </c>
      <c r="P397" s="229"/>
      <c r="Q397" s="139"/>
      <c r="R397" s="45"/>
      <c r="S397" s="56"/>
      <c r="T397" s="64"/>
    </row>
    <row r="398" spans="1:20" x14ac:dyDescent="0.25">
      <c r="A398" s="3"/>
      <c r="B398" s="336" t="s">
        <v>132</v>
      </c>
      <c r="C398" s="332"/>
      <c r="D398" s="218"/>
      <c r="E398" s="218"/>
      <c r="F398" s="218"/>
      <c r="G398" s="218"/>
      <c r="H398" s="218"/>
      <c r="I398" s="218"/>
      <c r="J398" s="218"/>
      <c r="K398" s="218"/>
      <c r="L398" s="218"/>
      <c r="M398" s="218"/>
      <c r="N398" s="218"/>
      <c r="O398" s="219">
        <f t="shared" si="7"/>
        <v>0</v>
      </c>
      <c r="P398" s="229"/>
      <c r="Q398" s="139"/>
      <c r="R398" s="45"/>
      <c r="S398" s="56"/>
      <c r="T398" s="64"/>
    </row>
    <row r="399" spans="1:20" x14ac:dyDescent="0.25">
      <c r="A399" s="3"/>
      <c r="B399" s="336" t="s">
        <v>132</v>
      </c>
      <c r="C399" s="332"/>
      <c r="D399" s="218"/>
      <c r="E399" s="218"/>
      <c r="F399" s="218"/>
      <c r="G399" s="218"/>
      <c r="H399" s="218"/>
      <c r="I399" s="218"/>
      <c r="J399" s="218"/>
      <c r="K399" s="218"/>
      <c r="L399" s="218"/>
      <c r="M399" s="218"/>
      <c r="N399" s="218"/>
      <c r="O399" s="219">
        <f t="shared" si="7"/>
        <v>0</v>
      </c>
      <c r="P399" s="229"/>
      <c r="Q399" s="139"/>
      <c r="R399" s="45"/>
      <c r="S399" s="56"/>
      <c r="T399" s="64"/>
    </row>
    <row r="400" spans="1:20" x14ac:dyDescent="0.25">
      <c r="A400" s="3"/>
      <c r="B400" s="336" t="s">
        <v>132</v>
      </c>
      <c r="C400" s="332"/>
      <c r="D400" s="218"/>
      <c r="E400" s="218"/>
      <c r="F400" s="218"/>
      <c r="G400" s="218"/>
      <c r="H400" s="218"/>
      <c r="I400" s="218"/>
      <c r="J400" s="218"/>
      <c r="K400" s="218"/>
      <c r="L400" s="218"/>
      <c r="M400" s="218"/>
      <c r="N400" s="218"/>
      <c r="O400" s="219">
        <f t="shared" si="7"/>
        <v>0</v>
      </c>
      <c r="P400" s="229"/>
      <c r="Q400" s="139"/>
      <c r="R400" s="45"/>
      <c r="S400" s="56"/>
      <c r="T400" s="64"/>
    </row>
    <row r="401" spans="1:20" x14ac:dyDescent="0.25">
      <c r="A401" s="3"/>
      <c r="B401" s="336" t="s">
        <v>132</v>
      </c>
      <c r="C401" s="332"/>
      <c r="D401" s="218"/>
      <c r="E401" s="218"/>
      <c r="F401" s="218"/>
      <c r="G401" s="218"/>
      <c r="H401" s="218"/>
      <c r="I401" s="218"/>
      <c r="J401" s="218"/>
      <c r="K401" s="218"/>
      <c r="L401" s="218"/>
      <c r="M401" s="218"/>
      <c r="N401" s="218"/>
      <c r="O401" s="219">
        <f t="shared" si="7"/>
        <v>0</v>
      </c>
      <c r="P401" s="229"/>
      <c r="Q401" s="139"/>
      <c r="R401" s="45"/>
      <c r="S401" s="56"/>
      <c r="T401" s="64"/>
    </row>
    <row r="402" spans="1:20" x14ac:dyDescent="0.25">
      <c r="A402" s="3"/>
      <c r="B402" s="336" t="s">
        <v>132</v>
      </c>
      <c r="C402" s="332"/>
      <c r="D402" s="218"/>
      <c r="E402" s="218"/>
      <c r="F402" s="218"/>
      <c r="G402" s="218"/>
      <c r="H402" s="218"/>
      <c r="I402" s="218"/>
      <c r="J402" s="218"/>
      <c r="K402" s="218"/>
      <c r="L402" s="218"/>
      <c r="M402" s="218"/>
      <c r="N402" s="218"/>
      <c r="O402" s="219">
        <f t="shared" si="7"/>
        <v>0</v>
      </c>
      <c r="P402" s="229"/>
      <c r="Q402" s="139"/>
      <c r="R402" s="45"/>
      <c r="S402" s="56"/>
      <c r="T402" s="64"/>
    </row>
    <row r="403" spans="1:20" x14ac:dyDescent="0.25">
      <c r="A403" s="3"/>
      <c r="B403" s="336" t="s">
        <v>132</v>
      </c>
      <c r="C403" s="332"/>
      <c r="D403" s="218"/>
      <c r="E403" s="218"/>
      <c r="F403" s="218"/>
      <c r="G403" s="218"/>
      <c r="H403" s="218"/>
      <c r="I403" s="218"/>
      <c r="J403" s="218"/>
      <c r="K403" s="218"/>
      <c r="L403" s="218"/>
      <c r="M403" s="218"/>
      <c r="N403" s="218"/>
      <c r="O403" s="219">
        <f t="shared" si="7"/>
        <v>0</v>
      </c>
      <c r="P403" s="229"/>
      <c r="Q403" s="139"/>
      <c r="R403" s="45"/>
      <c r="S403" s="56"/>
      <c r="T403" s="64"/>
    </row>
    <row r="404" spans="1:20" x14ac:dyDescent="0.25">
      <c r="A404" s="3"/>
      <c r="B404" s="336" t="s">
        <v>132</v>
      </c>
      <c r="C404" s="332"/>
      <c r="D404" s="218"/>
      <c r="E404" s="218"/>
      <c r="F404" s="218"/>
      <c r="G404" s="218"/>
      <c r="H404" s="218"/>
      <c r="I404" s="218"/>
      <c r="J404" s="218"/>
      <c r="K404" s="218"/>
      <c r="L404" s="218"/>
      <c r="M404" s="218"/>
      <c r="N404" s="218"/>
      <c r="O404" s="219">
        <f t="shared" si="7"/>
        <v>0</v>
      </c>
      <c r="P404" s="229"/>
      <c r="Q404" s="139"/>
      <c r="R404" s="45"/>
      <c r="S404" s="56"/>
      <c r="T404" s="64"/>
    </row>
    <row r="405" spans="1:20" x14ac:dyDescent="0.25">
      <c r="A405" s="3"/>
      <c r="B405" s="336" t="s">
        <v>132</v>
      </c>
      <c r="C405" s="332"/>
      <c r="D405" s="218"/>
      <c r="E405" s="218"/>
      <c r="F405" s="218"/>
      <c r="G405" s="218"/>
      <c r="H405" s="218"/>
      <c r="I405" s="218"/>
      <c r="J405" s="218"/>
      <c r="K405" s="218"/>
      <c r="L405" s="218"/>
      <c r="M405" s="218"/>
      <c r="N405" s="218"/>
      <c r="O405" s="219">
        <f t="shared" si="7"/>
        <v>0</v>
      </c>
      <c r="P405" s="229"/>
      <c r="Q405" s="139"/>
      <c r="R405" s="45"/>
      <c r="S405" s="56"/>
      <c r="T405" s="64"/>
    </row>
    <row r="406" spans="1:20" x14ac:dyDescent="0.25">
      <c r="A406" s="3"/>
      <c r="B406" s="336" t="s">
        <v>132</v>
      </c>
      <c r="C406" s="333" t="s">
        <v>37</v>
      </c>
      <c r="D406" s="218"/>
      <c r="E406" s="218"/>
      <c r="F406" s="218"/>
      <c r="G406" s="218"/>
      <c r="H406" s="218"/>
      <c r="I406" s="218"/>
      <c r="J406" s="218"/>
      <c r="K406" s="218"/>
      <c r="L406" s="218"/>
      <c r="M406" s="218"/>
      <c r="N406" s="218"/>
      <c r="O406" s="219">
        <f t="shared" si="7"/>
        <v>0</v>
      </c>
      <c r="P406" s="229"/>
      <c r="Q406" s="139"/>
      <c r="R406" s="45"/>
      <c r="S406" s="56"/>
      <c r="T406" s="64"/>
    </row>
    <row r="407" spans="1:20" x14ac:dyDescent="0.25">
      <c r="A407" s="3"/>
      <c r="B407" s="336" t="s">
        <v>132</v>
      </c>
      <c r="C407" s="334"/>
      <c r="D407" s="218"/>
      <c r="E407" s="218"/>
      <c r="F407" s="218"/>
      <c r="G407" s="218"/>
      <c r="H407" s="218"/>
      <c r="I407" s="218"/>
      <c r="J407" s="218"/>
      <c r="K407" s="218"/>
      <c r="L407" s="218"/>
      <c r="M407" s="218"/>
      <c r="N407" s="218"/>
      <c r="O407" s="219">
        <f t="shared" si="7"/>
        <v>0</v>
      </c>
      <c r="P407" s="229"/>
      <c r="Q407" s="139"/>
      <c r="R407" s="45"/>
      <c r="S407" s="56"/>
      <c r="T407" s="64"/>
    </row>
    <row r="408" spans="1:20" x14ac:dyDescent="0.25">
      <c r="A408" s="3"/>
      <c r="B408" s="452" t="s">
        <v>133</v>
      </c>
      <c r="C408" s="451"/>
      <c r="D408" s="451"/>
      <c r="E408" s="451"/>
      <c r="F408" s="451"/>
      <c r="G408" s="451"/>
      <c r="H408" s="451"/>
      <c r="I408" s="451"/>
      <c r="J408" s="451"/>
      <c r="K408" s="451"/>
      <c r="L408" s="451"/>
      <c r="M408" s="451"/>
      <c r="N408" s="451"/>
      <c r="O408" s="451"/>
      <c r="P408" s="226">
        <f>SUM(O410:O423)</f>
        <v>0</v>
      </c>
      <c r="Q408" s="227">
        <f>SUM(Q410:Q423)</f>
        <v>0</v>
      </c>
      <c r="R408" s="45"/>
      <c r="S408" s="56"/>
      <c r="T408" s="64"/>
    </row>
    <row r="409" spans="1:20" x14ac:dyDescent="0.25">
      <c r="A409" s="3"/>
      <c r="B409" s="335" t="s">
        <v>0</v>
      </c>
      <c r="C409" s="216" t="s">
        <v>1</v>
      </c>
      <c r="D409" s="216" t="s">
        <v>2</v>
      </c>
      <c r="E409" s="216" t="s">
        <v>28</v>
      </c>
      <c r="F409" s="216" t="s">
        <v>3</v>
      </c>
      <c r="G409" s="216" t="s">
        <v>4</v>
      </c>
      <c r="H409" s="216" t="s">
        <v>5</v>
      </c>
      <c r="I409" s="216" t="s">
        <v>6</v>
      </c>
      <c r="J409" s="216" t="s">
        <v>7</v>
      </c>
      <c r="K409" s="216" t="s">
        <v>8</v>
      </c>
      <c r="L409" s="216" t="s">
        <v>9</v>
      </c>
      <c r="M409" s="216" t="s">
        <v>10</v>
      </c>
      <c r="N409" s="216" t="s">
        <v>11</v>
      </c>
      <c r="O409" s="216" t="s">
        <v>12</v>
      </c>
      <c r="P409" s="217" t="s">
        <v>22</v>
      </c>
      <c r="Q409" s="228" t="s">
        <v>37</v>
      </c>
      <c r="R409" s="45"/>
      <c r="S409" s="56"/>
      <c r="T409" s="64"/>
    </row>
    <row r="410" spans="1:20" x14ac:dyDescent="0.25">
      <c r="A410" s="3"/>
      <c r="B410" s="336" t="s">
        <v>133</v>
      </c>
      <c r="C410" s="332"/>
      <c r="D410" s="218"/>
      <c r="E410" s="218"/>
      <c r="F410" s="218"/>
      <c r="G410" s="218"/>
      <c r="H410" s="218"/>
      <c r="I410" s="218"/>
      <c r="J410" s="218"/>
      <c r="K410" s="218"/>
      <c r="L410" s="218"/>
      <c r="M410" s="218"/>
      <c r="N410" s="218"/>
      <c r="O410" s="219">
        <f t="shared" si="7"/>
        <v>0</v>
      </c>
      <c r="P410" s="229"/>
      <c r="Q410" s="139"/>
      <c r="R410" s="45"/>
      <c r="S410" s="56"/>
      <c r="T410" s="64"/>
    </row>
    <row r="411" spans="1:20" x14ac:dyDescent="0.25">
      <c r="A411" s="3"/>
      <c r="B411" s="336" t="s">
        <v>133</v>
      </c>
      <c r="C411" s="332"/>
      <c r="D411" s="218"/>
      <c r="E411" s="218"/>
      <c r="F411" s="218"/>
      <c r="G411" s="218"/>
      <c r="H411" s="218"/>
      <c r="I411" s="218"/>
      <c r="J411" s="218"/>
      <c r="K411" s="218"/>
      <c r="L411" s="218"/>
      <c r="M411" s="218"/>
      <c r="N411" s="218"/>
      <c r="O411" s="219">
        <f t="shared" si="7"/>
        <v>0</v>
      </c>
      <c r="P411" s="229"/>
      <c r="Q411" s="139"/>
      <c r="R411" s="45"/>
      <c r="S411" s="56"/>
      <c r="T411" s="64"/>
    </row>
    <row r="412" spans="1:20" x14ac:dyDescent="0.25">
      <c r="A412" s="3"/>
      <c r="B412" s="336" t="s">
        <v>133</v>
      </c>
      <c r="C412" s="332"/>
      <c r="D412" s="218"/>
      <c r="E412" s="218"/>
      <c r="F412" s="218"/>
      <c r="G412" s="218"/>
      <c r="H412" s="218"/>
      <c r="I412" s="218"/>
      <c r="J412" s="218"/>
      <c r="K412" s="218"/>
      <c r="L412" s="218"/>
      <c r="M412" s="218"/>
      <c r="N412" s="218"/>
      <c r="O412" s="219">
        <f t="shared" si="7"/>
        <v>0</v>
      </c>
      <c r="P412" s="229"/>
      <c r="Q412" s="139"/>
      <c r="R412" s="45"/>
      <c r="S412" s="56"/>
      <c r="T412" s="64"/>
    </row>
    <row r="413" spans="1:20" x14ac:dyDescent="0.25">
      <c r="A413" s="3"/>
      <c r="B413" s="336" t="s">
        <v>133</v>
      </c>
      <c r="C413" s="332"/>
      <c r="D413" s="218"/>
      <c r="E413" s="218"/>
      <c r="F413" s="218"/>
      <c r="G413" s="218"/>
      <c r="H413" s="218"/>
      <c r="I413" s="218"/>
      <c r="J413" s="218"/>
      <c r="K413" s="218"/>
      <c r="L413" s="218"/>
      <c r="M413" s="218"/>
      <c r="N413" s="218"/>
      <c r="O413" s="219">
        <f t="shared" si="7"/>
        <v>0</v>
      </c>
      <c r="P413" s="229"/>
      <c r="Q413" s="139"/>
      <c r="R413" s="45"/>
      <c r="S413" s="56"/>
      <c r="T413" s="64"/>
    </row>
    <row r="414" spans="1:20" x14ac:dyDescent="0.25">
      <c r="A414" s="3"/>
      <c r="B414" s="336" t="s">
        <v>133</v>
      </c>
      <c r="C414" s="332"/>
      <c r="D414" s="218"/>
      <c r="E414" s="218"/>
      <c r="F414" s="218"/>
      <c r="G414" s="218"/>
      <c r="H414" s="218"/>
      <c r="I414" s="218"/>
      <c r="J414" s="218"/>
      <c r="K414" s="218"/>
      <c r="L414" s="218"/>
      <c r="M414" s="218"/>
      <c r="N414" s="218"/>
      <c r="O414" s="219">
        <f t="shared" si="7"/>
        <v>0</v>
      </c>
      <c r="P414" s="229"/>
      <c r="Q414" s="139"/>
      <c r="R414" s="45"/>
      <c r="S414" s="56"/>
      <c r="T414" s="64"/>
    </row>
    <row r="415" spans="1:20" x14ac:dyDescent="0.25">
      <c r="A415" s="3"/>
      <c r="B415" s="336" t="s">
        <v>133</v>
      </c>
      <c r="C415" s="332"/>
      <c r="D415" s="218"/>
      <c r="E415" s="218"/>
      <c r="F415" s="218"/>
      <c r="G415" s="218"/>
      <c r="H415" s="218"/>
      <c r="I415" s="218"/>
      <c r="J415" s="218"/>
      <c r="K415" s="218"/>
      <c r="L415" s="218"/>
      <c r="M415" s="218"/>
      <c r="N415" s="218"/>
      <c r="O415" s="219">
        <f t="shared" si="7"/>
        <v>0</v>
      </c>
      <c r="P415" s="229"/>
      <c r="Q415" s="139"/>
      <c r="R415" s="45"/>
      <c r="S415" s="56"/>
      <c r="T415" s="64"/>
    </row>
    <row r="416" spans="1:20" x14ac:dyDescent="0.25">
      <c r="A416" s="3"/>
      <c r="B416" s="336" t="s">
        <v>133</v>
      </c>
      <c r="C416" s="332"/>
      <c r="D416" s="218"/>
      <c r="E416" s="218"/>
      <c r="F416" s="218"/>
      <c r="G416" s="218"/>
      <c r="H416" s="218"/>
      <c r="I416" s="218"/>
      <c r="J416" s="218"/>
      <c r="K416" s="218"/>
      <c r="L416" s="218"/>
      <c r="M416" s="218"/>
      <c r="N416" s="218"/>
      <c r="O416" s="219">
        <f t="shared" ref="O416:O651" si="8">SUM(F416:N416)</f>
        <v>0</v>
      </c>
      <c r="P416" s="229"/>
      <c r="Q416" s="139"/>
      <c r="R416" s="45"/>
      <c r="S416" s="56"/>
      <c r="T416" s="64"/>
    </row>
    <row r="417" spans="1:20" x14ac:dyDescent="0.25">
      <c r="A417" s="3"/>
      <c r="B417" s="336" t="s">
        <v>133</v>
      </c>
      <c r="C417" s="332"/>
      <c r="D417" s="218"/>
      <c r="E417" s="218"/>
      <c r="F417" s="218"/>
      <c r="G417" s="218"/>
      <c r="H417" s="218"/>
      <c r="I417" s="218"/>
      <c r="J417" s="218"/>
      <c r="K417" s="218"/>
      <c r="L417" s="218"/>
      <c r="M417" s="218"/>
      <c r="N417" s="218"/>
      <c r="O417" s="219">
        <f t="shared" si="8"/>
        <v>0</v>
      </c>
      <c r="P417" s="229"/>
      <c r="Q417" s="139"/>
      <c r="R417" s="45"/>
      <c r="S417" s="56"/>
      <c r="T417" s="64"/>
    </row>
    <row r="418" spans="1:20" x14ac:dyDescent="0.25">
      <c r="A418" s="3"/>
      <c r="B418" s="336" t="s">
        <v>133</v>
      </c>
      <c r="C418" s="332"/>
      <c r="D418" s="218"/>
      <c r="E418" s="218"/>
      <c r="F418" s="218"/>
      <c r="G418" s="218"/>
      <c r="H418" s="218"/>
      <c r="I418" s="218"/>
      <c r="J418" s="218"/>
      <c r="K418" s="218"/>
      <c r="L418" s="218"/>
      <c r="M418" s="218"/>
      <c r="N418" s="218"/>
      <c r="O418" s="219">
        <f t="shared" si="8"/>
        <v>0</v>
      </c>
      <c r="P418" s="229"/>
      <c r="Q418" s="139"/>
      <c r="R418" s="45"/>
      <c r="S418" s="56"/>
      <c r="T418" s="64"/>
    </row>
    <row r="419" spans="1:20" x14ac:dyDescent="0.25">
      <c r="A419" s="3"/>
      <c r="B419" s="336" t="s">
        <v>133</v>
      </c>
      <c r="C419" s="332"/>
      <c r="D419" s="218"/>
      <c r="E419" s="218"/>
      <c r="F419" s="218"/>
      <c r="G419" s="218"/>
      <c r="H419" s="218"/>
      <c r="I419" s="218"/>
      <c r="J419" s="218"/>
      <c r="K419" s="218"/>
      <c r="L419" s="218"/>
      <c r="M419" s="218"/>
      <c r="N419" s="218"/>
      <c r="O419" s="219">
        <f t="shared" si="8"/>
        <v>0</v>
      </c>
      <c r="P419" s="229"/>
      <c r="Q419" s="139"/>
      <c r="R419" s="45"/>
      <c r="S419" s="56"/>
      <c r="T419" s="64"/>
    </row>
    <row r="420" spans="1:20" x14ac:dyDescent="0.25">
      <c r="A420" s="3"/>
      <c r="B420" s="336" t="s">
        <v>133</v>
      </c>
      <c r="C420" s="332"/>
      <c r="D420" s="218"/>
      <c r="E420" s="218"/>
      <c r="F420" s="218"/>
      <c r="G420" s="218"/>
      <c r="H420" s="218"/>
      <c r="I420" s="218"/>
      <c r="J420" s="218"/>
      <c r="K420" s="218"/>
      <c r="L420" s="218"/>
      <c r="M420" s="218"/>
      <c r="N420" s="218"/>
      <c r="O420" s="219">
        <f t="shared" si="8"/>
        <v>0</v>
      </c>
      <c r="P420" s="229"/>
      <c r="Q420" s="139"/>
      <c r="R420" s="45"/>
      <c r="S420" s="56"/>
      <c r="T420" s="64"/>
    </row>
    <row r="421" spans="1:20" x14ac:dyDescent="0.25">
      <c r="A421" s="3"/>
      <c r="B421" s="336" t="s">
        <v>133</v>
      </c>
      <c r="C421" s="332"/>
      <c r="D421" s="218"/>
      <c r="E421" s="218"/>
      <c r="F421" s="218"/>
      <c r="G421" s="218"/>
      <c r="H421" s="218"/>
      <c r="I421" s="218"/>
      <c r="J421" s="218"/>
      <c r="K421" s="218"/>
      <c r="L421" s="218"/>
      <c r="M421" s="218"/>
      <c r="N421" s="218"/>
      <c r="O421" s="219">
        <f t="shared" si="8"/>
        <v>0</v>
      </c>
      <c r="P421" s="229"/>
      <c r="Q421" s="139"/>
      <c r="R421" s="45"/>
      <c r="S421" s="56"/>
      <c r="T421" s="64"/>
    </row>
    <row r="422" spans="1:20" x14ac:dyDescent="0.25">
      <c r="A422" s="3"/>
      <c r="B422" s="336" t="s">
        <v>133</v>
      </c>
      <c r="C422" s="333" t="s">
        <v>37</v>
      </c>
      <c r="D422" s="218"/>
      <c r="E422" s="218"/>
      <c r="F422" s="218"/>
      <c r="G422" s="218"/>
      <c r="H422" s="218"/>
      <c r="I422" s="218"/>
      <c r="J422" s="218"/>
      <c r="K422" s="218"/>
      <c r="L422" s="218"/>
      <c r="M422" s="218"/>
      <c r="N422" s="218"/>
      <c r="O422" s="219">
        <f t="shared" si="8"/>
        <v>0</v>
      </c>
      <c r="P422" s="229"/>
      <c r="Q422" s="139"/>
      <c r="R422" s="45"/>
      <c r="S422" s="56"/>
      <c r="T422" s="64"/>
    </row>
    <row r="423" spans="1:20" x14ac:dyDescent="0.25">
      <c r="A423" s="3"/>
      <c r="B423" s="336" t="s">
        <v>133</v>
      </c>
      <c r="C423" s="334"/>
      <c r="D423" s="218"/>
      <c r="E423" s="218"/>
      <c r="F423" s="218"/>
      <c r="G423" s="218"/>
      <c r="H423" s="218"/>
      <c r="I423" s="218"/>
      <c r="J423" s="218"/>
      <c r="K423" s="218"/>
      <c r="L423" s="218"/>
      <c r="M423" s="218"/>
      <c r="N423" s="218"/>
      <c r="O423" s="219">
        <f t="shared" si="8"/>
        <v>0</v>
      </c>
      <c r="P423" s="229"/>
      <c r="Q423" s="139"/>
      <c r="R423" s="45"/>
      <c r="S423" s="56"/>
      <c r="T423" s="64"/>
    </row>
    <row r="424" spans="1:20" x14ac:dyDescent="0.25">
      <c r="A424" s="3"/>
      <c r="B424" s="452" t="s">
        <v>134</v>
      </c>
      <c r="C424" s="451"/>
      <c r="D424" s="451"/>
      <c r="E424" s="451"/>
      <c r="F424" s="451"/>
      <c r="G424" s="451"/>
      <c r="H424" s="451"/>
      <c r="I424" s="451"/>
      <c r="J424" s="451"/>
      <c r="K424" s="451"/>
      <c r="L424" s="451"/>
      <c r="M424" s="451"/>
      <c r="N424" s="451"/>
      <c r="O424" s="451"/>
      <c r="P424" s="226">
        <f>SUM(O426:O436)</f>
        <v>0</v>
      </c>
      <c r="Q424" s="227">
        <f>SUM(Q426:Q436)</f>
        <v>0</v>
      </c>
      <c r="R424" s="45"/>
      <c r="S424" s="56"/>
      <c r="T424" s="64"/>
    </row>
    <row r="425" spans="1:20" x14ac:dyDescent="0.25">
      <c r="A425" s="3"/>
      <c r="B425" s="335" t="s">
        <v>0</v>
      </c>
      <c r="C425" s="216" t="s">
        <v>1</v>
      </c>
      <c r="D425" s="216" t="s">
        <v>2</v>
      </c>
      <c r="E425" s="216" t="s">
        <v>28</v>
      </c>
      <c r="F425" s="216" t="s">
        <v>3</v>
      </c>
      <c r="G425" s="216" t="s">
        <v>4</v>
      </c>
      <c r="H425" s="216" t="s">
        <v>5</v>
      </c>
      <c r="I425" s="216" t="s">
        <v>6</v>
      </c>
      <c r="J425" s="216" t="s">
        <v>7</v>
      </c>
      <c r="K425" s="216" t="s">
        <v>8</v>
      </c>
      <c r="L425" s="216" t="s">
        <v>9</v>
      </c>
      <c r="M425" s="216" t="s">
        <v>10</v>
      </c>
      <c r="N425" s="216" t="s">
        <v>11</v>
      </c>
      <c r="O425" s="216" t="s">
        <v>12</v>
      </c>
      <c r="P425" s="217" t="s">
        <v>22</v>
      </c>
      <c r="Q425" s="228" t="s">
        <v>37</v>
      </c>
      <c r="R425" s="45"/>
      <c r="S425" s="56"/>
      <c r="T425" s="64"/>
    </row>
    <row r="426" spans="1:20" x14ac:dyDescent="0.25">
      <c r="A426" s="3"/>
      <c r="B426" s="336" t="s">
        <v>134</v>
      </c>
      <c r="C426" s="332"/>
      <c r="D426" s="218"/>
      <c r="E426" s="218"/>
      <c r="F426" s="218"/>
      <c r="G426" s="218"/>
      <c r="H426" s="218"/>
      <c r="I426" s="218"/>
      <c r="J426" s="218"/>
      <c r="K426" s="218"/>
      <c r="L426" s="218"/>
      <c r="M426" s="218"/>
      <c r="N426" s="218"/>
      <c r="O426" s="219">
        <f t="shared" si="8"/>
        <v>0</v>
      </c>
      <c r="P426" s="229"/>
      <c r="Q426" s="139"/>
      <c r="R426" s="45"/>
      <c r="S426" s="56"/>
      <c r="T426" s="64"/>
    </row>
    <row r="427" spans="1:20" x14ac:dyDescent="0.25">
      <c r="A427" s="3"/>
      <c r="B427" s="336" t="s">
        <v>134</v>
      </c>
      <c r="C427" s="332"/>
      <c r="D427" s="218"/>
      <c r="E427" s="218"/>
      <c r="F427" s="218"/>
      <c r="G427" s="218"/>
      <c r="H427" s="218"/>
      <c r="I427" s="218"/>
      <c r="J427" s="218"/>
      <c r="K427" s="218"/>
      <c r="L427" s="218"/>
      <c r="M427" s="218"/>
      <c r="N427" s="218"/>
      <c r="O427" s="219">
        <f t="shared" si="8"/>
        <v>0</v>
      </c>
      <c r="P427" s="229"/>
      <c r="Q427" s="139"/>
      <c r="R427" s="45"/>
      <c r="S427" s="56"/>
      <c r="T427" s="64"/>
    </row>
    <row r="428" spans="1:20" x14ac:dyDescent="0.25">
      <c r="A428" s="3"/>
      <c r="B428" s="336" t="s">
        <v>134</v>
      </c>
      <c r="C428" s="332"/>
      <c r="D428" s="218"/>
      <c r="E428" s="218"/>
      <c r="F428" s="218"/>
      <c r="G428" s="218"/>
      <c r="H428" s="218"/>
      <c r="I428" s="218"/>
      <c r="J428" s="218"/>
      <c r="K428" s="218"/>
      <c r="L428" s="218"/>
      <c r="M428" s="218"/>
      <c r="N428" s="218"/>
      <c r="O428" s="219">
        <f t="shared" si="8"/>
        <v>0</v>
      </c>
      <c r="P428" s="229"/>
      <c r="Q428" s="139"/>
      <c r="R428" s="45"/>
      <c r="S428" s="56"/>
      <c r="T428" s="64"/>
    </row>
    <row r="429" spans="1:20" x14ac:dyDescent="0.25">
      <c r="A429" s="3"/>
      <c r="B429" s="336" t="s">
        <v>134</v>
      </c>
      <c r="C429" s="332"/>
      <c r="D429" s="218"/>
      <c r="E429" s="218"/>
      <c r="F429" s="218"/>
      <c r="G429" s="218"/>
      <c r="H429" s="218"/>
      <c r="I429" s="218"/>
      <c r="J429" s="218"/>
      <c r="K429" s="218"/>
      <c r="L429" s="218"/>
      <c r="M429" s="218"/>
      <c r="N429" s="218"/>
      <c r="O429" s="219">
        <f t="shared" si="8"/>
        <v>0</v>
      </c>
      <c r="P429" s="229"/>
      <c r="Q429" s="139"/>
      <c r="R429" s="45"/>
      <c r="S429" s="56"/>
      <c r="T429" s="64"/>
    </row>
    <row r="430" spans="1:20" x14ac:dyDescent="0.25">
      <c r="A430" s="3"/>
      <c r="B430" s="336" t="s">
        <v>134</v>
      </c>
      <c r="C430" s="332"/>
      <c r="D430" s="218"/>
      <c r="E430" s="218"/>
      <c r="F430" s="218"/>
      <c r="G430" s="218"/>
      <c r="H430" s="218"/>
      <c r="I430" s="218"/>
      <c r="J430" s="218"/>
      <c r="K430" s="218"/>
      <c r="L430" s="218"/>
      <c r="M430" s="218"/>
      <c r="N430" s="218"/>
      <c r="O430" s="219">
        <f t="shared" si="8"/>
        <v>0</v>
      </c>
      <c r="P430" s="229"/>
      <c r="Q430" s="139"/>
      <c r="R430" s="45"/>
      <c r="S430" s="56"/>
      <c r="T430" s="64"/>
    </row>
    <row r="431" spans="1:20" x14ac:dyDescent="0.25">
      <c r="A431" s="3"/>
      <c r="B431" s="336" t="s">
        <v>134</v>
      </c>
      <c r="C431" s="332"/>
      <c r="D431" s="218"/>
      <c r="E431" s="218"/>
      <c r="F431" s="218"/>
      <c r="G431" s="218"/>
      <c r="H431" s="218"/>
      <c r="I431" s="218"/>
      <c r="J431" s="218"/>
      <c r="K431" s="218"/>
      <c r="L431" s="218"/>
      <c r="M431" s="218"/>
      <c r="N431" s="218"/>
      <c r="O431" s="219">
        <f t="shared" si="8"/>
        <v>0</v>
      </c>
      <c r="P431" s="229"/>
      <c r="Q431" s="139"/>
      <c r="R431" s="45"/>
      <c r="S431" s="56"/>
      <c r="T431" s="64"/>
    </row>
    <row r="432" spans="1:20" x14ac:dyDescent="0.25">
      <c r="A432" s="3"/>
      <c r="B432" s="336" t="s">
        <v>134</v>
      </c>
      <c r="C432" s="332"/>
      <c r="D432" s="218"/>
      <c r="E432" s="218"/>
      <c r="F432" s="218"/>
      <c r="G432" s="218"/>
      <c r="H432" s="218"/>
      <c r="I432" s="218"/>
      <c r="J432" s="218"/>
      <c r="K432" s="218"/>
      <c r="L432" s="218"/>
      <c r="M432" s="218"/>
      <c r="N432" s="218"/>
      <c r="O432" s="219">
        <f t="shared" si="8"/>
        <v>0</v>
      </c>
      <c r="P432" s="229"/>
      <c r="Q432" s="139"/>
      <c r="R432" s="45"/>
      <c r="S432" s="56"/>
      <c r="T432" s="64"/>
    </row>
    <row r="433" spans="1:20" x14ac:dyDescent="0.25">
      <c r="A433" s="3"/>
      <c r="B433" s="336" t="s">
        <v>134</v>
      </c>
      <c r="C433" s="332"/>
      <c r="D433" s="218"/>
      <c r="E433" s="218"/>
      <c r="F433" s="218"/>
      <c r="G433" s="218"/>
      <c r="H433" s="218"/>
      <c r="I433" s="218"/>
      <c r="J433" s="218"/>
      <c r="K433" s="218"/>
      <c r="L433" s="218"/>
      <c r="M433" s="218"/>
      <c r="N433" s="218"/>
      <c r="O433" s="219">
        <f t="shared" si="8"/>
        <v>0</v>
      </c>
      <c r="P433" s="229"/>
      <c r="Q433" s="139"/>
      <c r="R433" s="45"/>
      <c r="S433" s="56"/>
      <c r="T433" s="64"/>
    </row>
    <row r="434" spans="1:20" x14ac:dyDescent="0.25">
      <c r="A434" s="3"/>
      <c r="B434" s="336" t="s">
        <v>134</v>
      </c>
      <c r="C434" s="332"/>
      <c r="D434" s="218"/>
      <c r="E434" s="218"/>
      <c r="F434" s="218"/>
      <c r="G434" s="218"/>
      <c r="H434" s="218"/>
      <c r="I434" s="218"/>
      <c r="J434" s="218"/>
      <c r="K434" s="218"/>
      <c r="L434" s="218"/>
      <c r="M434" s="218"/>
      <c r="N434" s="218"/>
      <c r="O434" s="219">
        <f t="shared" si="8"/>
        <v>0</v>
      </c>
      <c r="P434" s="229"/>
      <c r="Q434" s="139"/>
      <c r="R434" s="45"/>
      <c r="S434" s="56"/>
      <c r="T434" s="64"/>
    </row>
    <row r="435" spans="1:20" x14ac:dyDescent="0.25">
      <c r="A435" s="3"/>
      <c r="B435" s="336" t="s">
        <v>134</v>
      </c>
      <c r="C435" s="333" t="s">
        <v>37</v>
      </c>
      <c r="D435" s="218"/>
      <c r="E435" s="218"/>
      <c r="F435" s="218"/>
      <c r="G435" s="218"/>
      <c r="H435" s="218"/>
      <c r="I435" s="218"/>
      <c r="J435" s="218"/>
      <c r="K435" s="218"/>
      <c r="L435" s="218"/>
      <c r="M435" s="218"/>
      <c r="N435" s="218"/>
      <c r="O435" s="219">
        <f t="shared" si="8"/>
        <v>0</v>
      </c>
      <c r="P435" s="229"/>
      <c r="Q435" s="139"/>
      <c r="R435" s="45"/>
      <c r="S435" s="56"/>
      <c r="T435" s="64"/>
    </row>
    <row r="436" spans="1:20" x14ac:dyDescent="0.25">
      <c r="A436" s="3"/>
      <c r="B436" s="336" t="s">
        <v>134</v>
      </c>
      <c r="C436" s="334"/>
      <c r="D436" s="218"/>
      <c r="E436" s="218"/>
      <c r="F436" s="218"/>
      <c r="G436" s="218"/>
      <c r="H436" s="218"/>
      <c r="I436" s="218"/>
      <c r="J436" s="218"/>
      <c r="K436" s="218"/>
      <c r="L436" s="218"/>
      <c r="M436" s="218"/>
      <c r="N436" s="218"/>
      <c r="O436" s="219">
        <f t="shared" si="8"/>
        <v>0</v>
      </c>
      <c r="P436" s="229"/>
      <c r="Q436" s="139"/>
      <c r="R436" s="45"/>
      <c r="S436" s="56"/>
      <c r="T436" s="64"/>
    </row>
    <row r="437" spans="1:20" x14ac:dyDescent="0.25">
      <c r="A437" s="3"/>
      <c r="B437" s="452" t="s">
        <v>135</v>
      </c>
      <c r="C437" s="451"/>
      <c r="D437" s="451"/>
      <c r="E437" s="451"/>
      <c r="F437" s="451"/>
      <c r="G437" s="451"/>
      <c r="H437" s="451"/>
      <c r="I437" s="451"/>
      <c r="J437" s="451"/>
      <c r="K437" s="451"/>
      <c r="L437" s="451"/>
      <c r="M437" s="451"/>
      <c r="N437" s="451"/>
      <c r="O437" s="451"/>
      <c r="P437" s="226">
        <f>SUM(O439:O447)</f>
        <v>0</v>
      </c>
      <c r="Q437" s="227">
        <f>SUM(Q439:Q447)</f>
        <v>0</v>
      </c>
      <c r="R437" s="45"/>
      <c r="S437" s="56"/>
      <c r="T437" s="64"/>
    </row>
    <row r="438" spans="1:20" x14ac:dyDescent="0.25">
      <c r="A438" s="3"/>
      <c r="B438" s="335" t="s">
        <v>0</v>
      </c>
      <c r="C438" s="216" t="s">
        <v>1</v>
      </c>
      <c r="D438" s="216" t="s">
        <v>2</v>
      </c>
      <c r="E438" s="216" t="s">
        <v>28</v>
      </c>
      <c r="F438" s="216" t="s">
        <v>3</v>
      </c>
      <c r="G438" s="216" t="s">
        <v>4</v>
      </c>
      <c r="H438" s="216" t="s">
        <v>5</v>
      </c>
      <c r="I438" s="216" t="s">
        <v>6</v>
      </c>
      <c r="J438" s="216" t="s">
        <v>7</v>
      </c>
      <c r="K438" s="216" t="s">
        <v>8</v>
      </c>
      <c r="L438" s="216" t="s">
        <v>9</v>
      </c>
      <c r="M438" s="216" t="s">
        <v>10</v>
      </c>
      <c r="N438" s="216" t="s">
        <v>11</v>
      </c>
      <c r="O438" s="216" t="s">
        <v>12</v>
      </c>
      <c r="P438" s="217" t="s">
        <v>22</v>
      </c>
      <c r="Q438" s="228" t="s">
        <v>37</v>
      </c>
      <c r="R438" s="45"/>
      <c r="S438" s="56"/>
      <c r="T438" s="64"/>
    </row>
    <row r="439" spans="1:20" x14ac:dyDescent="0.25">
      <c r="A439" s="3"/>
      <c r="B439" s="336" t="s">
        <v>135</v>
      </c>
      <c r="C439" s="332"/>
      <c r="D439" s="218"/>
      <c r="E439" s="218"/>
      <c r="F439" s="218"/>
      <c r="G439" s="218"/>
      <c r="H439" s="218"/>
      <c r="I439" s="218"/>
      <c r="J439" s="218"/>
      <c r="K439" s="218"/>
      <c r="L439" s="218"/>
      <c r="M439" s="218"/>
      <c r="N439" s="218"/>
      <c r="O439" s="219">
        <f t="shared" si="8"/>
        <v>0</v>
      </c>
      <c r="P439" s="229"/>
      <c r="Q439" s="139"/>
      <c r="R439" s="45"/>
      <c r="S439" s="56"/>
      <c r="T439" s="64"/>
    </row>
    <row r="440" spans="1:20" x14ac:dyDescent="0.25">
      <c r="A440" s="3"/>
      <c r="B440" s="336" t="s">
        <v>135</v>
      </c>
      <c r="C440" s="332"/>
      <c r="D440" s="218"/>
      <c r="E440" s="218"/>
      <c r="F440" s="218"/>
      <c r="G440" s="218"/>
      <c r="H440" s="218"/>
      <c r="I440" s="218"/>
      <c r="J440" s="218"/>
      <c r="K440" s="218"/>
      <c r="L440" s="218"/>
      <c r="M440" s="218"/>
      <c r="N440" s="218"/>
      <c r="O440" s="219">
        <f t="shared" si="8"/>
        <v>0</v>
      </c>
      <c r="P440" s="229"/>
      <c r="Q440" s="139"/>
      <c r="R440" s="45"/>
      <c r="S440" s="56"/>
      <c r="T440" s="64"/>
    </row>
    <row r="441" spans="1:20" x14ac:dyDescent="0.25">
      <c r="A441" s="3"/>
      <c r="B441" s="336" t="s">
        <v>135</v>
      </c>
      <c r="C441" s="332"/>
      <c r="D441" s="218"/>
      <c r="E441" s="218"/>
      <c r="F441" s="218"/>
      <c r="G441" s="218"/>
      <c r="H441" s="218"/>
      <c r="I441" s="218"/>
      <c r="J441" s="218"/>
      <c r="K441" s="218"/>
      <c r="L441" s="218"/>
      <c r="M441" s="218"/>
      <c r="N441" s="218"/>
      <c r="O441" s="219">
        <f t="shared" si="8"/>
        <v>0</v>
      </c>
      <c r="P441" s="229"/>
      <c r="Q441" s="139"/>
      <c r="R441" s="45"/>
      <c r="S441" s="56"/>
      <c r="T441" s="64"/>
    </row>
    <row r="442" spans="1:20" x14ac:dyDescent="0.25">
      <c r="A442" s="3"/>
      <c r="B442" s="336" t="s">
        <v>135</v>
      </c>
      <c r="C442" s="332"/>
      <c r="D442" s="218"/>
      <c r="E442" s="218"/>
      <c r="F442" s="218"/>
      <c r="G442" s="218"/>
      <c r="H442" s="218"/>
      <c r="I442" s="218"/>
      <c r="J442" s="218"/>
      <c r="K442" s="218"/>
      <c r="L442" s="218"/>
      <c r="M442" s="218"/>
      <c r="N442" s="218"/>
      <c r="O442" s="219">
        <f t="shared" si="8"/>
        <v>0</v>
      </c>
      <c r="P442" s="229"/>
      <c r="Q442" s="139"/>
      <c r="R442" s="45"/>
      <c r="S442" s="56"/>
      <c r="T442" s="64"/>
    </row>
    <row r="443" spans="1:20" x14ac:dyDescent="0.25">
      <c r="A443" s="3"/>
      <c r="B443" s="336" t="s">
        <v>135</v>
      </c>
      <c r="C443" s="332"/>
      <c r="D443" s="218"/>
      <c r="E443" s="218"/>
      <c r="F443" s="218"/>
      <c r="G443" s="218"/>
      <c r="H443" s="218"/>
      <c r="I443" s="218"/>
      <c r="J443" s="218"/>
      <c r="K443" s="218"/>
      <c r="L443" s="218"/>
      <c r="M443" s="218"/>
      <c r="N443" s="218"/>
      <c r="O443" s="219">
        <f t="shared" si="8"/>
        <v>0</v>
      </c>
      <c r="P443" s="229"/>
      <c r="Q443" s="139"/>
      <c r="R443" s="45"/>
      <c r="S443" s="56"/>
      <c r="T443" s="64"/>
    </row>
    <row r="444" spans="1:20" x14ac:dyDescent="0.25">
      <c r="A444" s="3"/>
      <c r="B444" s="336" t="s">
        <v>135</v>
      </c>
      <c r="C444" s="332"/>
      <c r="D444" s="218"/>
      <c r="E444" s="218"/>
      <c r="F444" s="218"/>
      <c r="G444" s="218"/>
      <c r="H444" s="218"/>
      <c r="I444" s="218"/>
      <c r="J444" s="218"/>
      <c r="K444" s="218"/>
      <c r="L444" s="218"/>
      <c r="M444" s="218"/>
      <c r="N444" s="218"/>
      <c r="O444" s="219">
        <f t="shared" si="8"/>
        <v>0</v>
      </c>
      <c r="P444" s="229"/>
      <c r="Q444" s="139"/>
      <c r="R444" s="45"/>
      <c r="S444" s="56"/>
      <c r="T444" s="64"/>
    </row>
    <row r="445" spans="1:20" x14ac:dyDescent="0.25">
      <c r="A445" s="3"/>
      <c r="B445" s="336" t="s">
        <v>135</v>
      </c>
      <c r="C445" s="332"/>
      <c r="D445" s="218"/>
      <c r="E445" s="218"/>
      <c r="F445" s="218"/>
      <c r="G445" s="218"/>
      <c r="H445" s="218"/>
      <c r="I445" s="218"/>
      <c r="J445" s="218"/>
      <c r="K445" s="218"/>
      <c r="L445" s="218"/>
      <c r="M445" s="218"/>
      <c r="N445" s="218"/>
      <c r="O445" s="219">
        <f t="shared" si="8"/>
        <v>0</v>
      </c>
      <c r="P445" s="229"/>
      <c r="Q445" s="139"/>
      <c r="R445" s="45"/>
      <c r="S445" s="56"/>
      <c r="T445" s="64"/>
    </row>
    <row r="446" spans="1:20" x14ac:dyDescent="0.25">
      <c r="A446" s="3"/>
      <c r="B446" s="336" t="s">
        <v>135</v>
      </c>
      <c r="C446" s="333" t="s">
        <v>37</v>
      </c>
      <c r="D446" s="218"/>
      <c r="E446" s="218"/>
      <c r="F446" s="218"/>
      <c r="G446" s="218"/>
      <c r="H446" s="218"/>
      <c r="I446" s="218"/>
      <c r="J446" s="218"/>
      <c r="K446" s="218"/>
      <c r="L446" s="218"/>
      <c r="M446" s="218"/>
      <c r="N446" s="218"/>
      <c r="O446" s="219">
        <f t="shared" si="8"/>
        <v>0</v>
      </c>
      <c r="P446" s="229"/>
      <c r="Q446" s="139"/>
      <c r="R446" s="45"/>
      <c r="S446" s="56"/>
      <c r="T446" s="64"/>
    </row>
    <row r="447" spans="1:20" x14ac:dyDescent="0.25">
      <c r="A447" s="3"/>
      <c r="B447" s="336" t="s">
        <v>135</v>
      </c>
      <c r="C447" s="334"/>
      <c r="D447" s="218"/>
      <c r="E447" s="218"/>
      <c r="F447" s="218"/>
      <c r="G447" s="218"/>
      <c r="H447" s="218"/>
      <c r="I447" s="218"/>
      <c r="J447" s="218"/>
      <c r="K447" s="218"/>
      <c r="L447" s="218"/>
      <c r="M447" s="218"/>
      <c r="N447" s="218"/>
      <c r="O447" s="219">
        <f t="shared" si="8"/>
        <v>0</v>
      </c>
      <c r="P447" s="229"/>
      <c r="Q447" s="139"/>
      <c r="R447" s="45"/>
      <c r="S447" s="56"/>
      <c r="T447" s="64"/>
    </row>
    <row r="448" spans="1:20" x14ac:dyDescent="0.25">
      <c r="A448" s="3"/>
      <c r="B448" s="452" t="s">
        <v>136</v>
      </c>
      <c r="C448" s="451"/>
      <c r="D448" s="451"/>
      <c r="E448" s="451"/>
      <c r="F448" s="451"/>
      <c r="G448" s="451"/>
      <c r="H448" s="451"/>
      <c r="I448" s="451"/>
      <c r="J448" s="451"/>
      <c r="K448" s="451"/>
      <c r="L448" s="451"/>
      <c r="M448" s="451"/>
      <c r="N448" s="451"/>
      <c r="O448" s="451"/>
      <c r="P448" s="226">
        <f>SUM(O450:O458)</f>
        <v>0</v>
      </c>
      <c r="Q448" s="227">
        <f>SUM(Q450:Q458)</f>
        <v>0</v>
      </c>
      <c r="R448" s="45"/>
      <c r="S448" s="56"/>
      <c r="T448" s="64"/>
    </row>
    <row r="449" spans="1:20" x14ac:dyDescent="0.25">
      <c r="A449" s="3"/>
      <c r="B449" s="335" t="s">
        <v>0</v>
      </c>
      <c r="C449" s="216" t="s">
        <v>1</v>
      </c>
      <c r="D449" s="216" t="s">
        <v>2</v>
      </c>
      <c r="E449" s="216" t="s">
        <v>28</v>
      </c>
      <c r="F449" s="216" t="s">
        <v>3</v>
      </c>
      <c r="G449" s="216" t="s">
        <v>4</v>
      </c>
      <c r="H449" s="216" t="s">
        <v>5</v>
      </c>
      <c r="I449" s="216" t="s">
        <v>6</v>
      </c>
      <c r="J449" s="216" t="s">
        <v>7</v>
      </c>
      <c r="K449" s="216" t="s">
        <v>8</v>
      </c>
      <c r="L449" s="216" t="s">
        <v>9</v>
      </c>
      <c r="M449" s="216" t="s">
        <v>10</v>
      </c>
      <c r="N449" s="216" t="s">
        <v>11</v>
      </c>
      <c r="O449" s="216" t="s">
        <v>12</v>
      </c>
      <c r="P449" s="217" t="s">
        <v>22</v>
      </c>
      <c r="Q449" s="228" t="s">
        <v>37</v>
      </c>
      <c r="R449" s="45"/>
      <c r="S449" s="56"/>
      <c r="T449" s="64"/>
    </row>
    <row r="450" spans="1:20" x14ac:dyDescent="0.25">
      <c r="A450" s="3"/>
      <c r="B450" s="336" t="s">
        <v>136</v>
      </c>
      <c r="C450" s="332"/>
      <c r="D450" s="218"/>
      <c r="E450" s="218"/>
      <c r="F450" s="218"/>
      <c r="G450" s="218"/>
      <c r="H450" s="218"/>
      <c r="I450" s="218"/>
      <c r="J450" s="218"/>
      <c r="K450" s="218"/>
      <c r="L450" s="218"/>
      <c r="M450" s="218"/>
      <c r="N450" s="218"/>
      <c r="O450" s="219">
        <f t="shared" si="8"/>
        <v>0</v>
      </c>
      <c r="P450" s="229"/>
      <c r="Q450" s="139"/>
      <c r="R450" s="45"/>
      <c r="S450" s="56"/>
      <c r="T450" s="64"/>
    </row>
    <row r="451" spans="1:20" x14ac:dyDescent="0.25">
      <c r="A451" s="3"/>
      <c r="B451" s="336" t="s">
        <v>136</v>
      </c>
      <c r="C451" s="332"/>
      <c r="D451" s="218"/>
      <c r="E451" s="218"/>
      <c r="F451" s="218"/>
      <c r="G451" s="218"/>
      <c r="H451" s="218"/>
      <c r="I451" s="218"/>
      <c r="J451" s="218"/>
      <c r="K451" s="218"/>
      <c r="L451" s="218"/>
      <c r="M451" s="218"/>
      <c r="N451" s="218"/>
      <c r="O451" s="219">
        <f t="shared" si="8"/>
        <v>0</v>
      </c>
      <c r="P451" s="229"/>
      <c r="Q451" s="139"/>
      <c r="R451" s="45"/>
      <c r="S451" s="56"/>
      <c r="T451" s="64"/>
    </row>
    <row r="452" spans="1:20" x14ac:dyDescent="0.25">
      <c r="A452" s="3"/>
      <c r="B452" s="336" t="s">
        <v>136</v>
      </c>
      <c r="C452" s="332"/>
      <c r="D452" s="218"/>
      <c r="E452" s="218"/>
      <c r="F452" s="218"/>
      <c r="G452" s="218"/>
      <c r="H452" s="218"/>
      <c r="I452" s="218"/>
      <c r="J452" s="218"/>
      <c r="K452" s="218"/>
      <c r="L452" s="218"/>
      <c r="M452" s="218"/>
      <c r="N452" s="218"/>
      <c r="O452" s="219">
        <f t="shared" si="8"/>
        <v>0</v>
      </c>
      <c r="P452" s="229"/>
      <c r="Q452" s="139"/>
      <c r="R452" s="45"/>
      <c r="S452" s="56"/>
      <c r="T452" s="64"/>
    </row>
    <row r="453" spans="1:20" x14ac:dyDescent="0.25">
      <c r="A453" s="3"/>
      <c r="B453" s="336" t="s">
        <v>136</v>
      </c>
      <c r="C453" s="332"/>
      <c r="D453" s="218"/>
      <c r="E453" s="218"/>
      <c r="F453" s="218"/>
      <c r="G453" s="218"/>
      <c r="H453" s="218"/>
      <c r="I453" s="218"/>
      <c r="J453" s="218"/>
      <c r="K453" s="218"/>
      <c r="L453" s="218"/>
      <c r="M453" s="218"/>
      <c r="N453" s="218"/>
      <c r="O453" s="219">
        <f t="shared" si="8"/>
        <v>0</v>
      </c>
      <c r="P453" s="229"/>
      <c r="Q453" s="139"/>
      <c r="R453" s="45"/>
      <c r="S453" s="56"/>
      <c r="T453" s="64"/>
    </row>
    <row r="454" spans="1:20" x14ac:dyDescent="0.25">
      <c r="A454" s="3"/>
      <c r="B454" s="336" t="s">
        <v>136</v>
      </c>
      <c r="C454" s="332"/>
      <c r="D454" s="218"/>
      <c r="E454" s="218"/>
      <c r="F454" s="218"/>
      <c r="G454" s="218"/>
      <c r="H454" s="218"/>
      <c r="I454" s="218"/>
      <c r="J454" s="218"/>
      <c r="K454" s="218"/>
      <c r="L454" s="218"/>
      <c r="M454" s="218"/>
      <c r="N454" s="218"/>
      <c r="O454" s="219">
        <f t="shared" si="8"/>
        <v>0</v>
      </c>
      <c r="P454" s="229"/>
      <c r="Q454" s="139"/>
      <c r="R454" s="45"/>
      <c r="S454" s="56"/>
      <c r="T454" s="64"/>
    </row>
    <row r="455" spans="1:20" x14ac:dyDescent="0.25">
      <c r="A455" s="3"/>
      <c r="B455" s="336" t="s">
        <v>136</v>
      </c>
      <c r="C455" s="332"/>
      <c r="D455" s="218"/>
      <c r="E455" s="218"/>
      <c r="F455" s="218"/>
      <c r="G455" s="218"/>
      <c r="H455" s="218"/>
      <c r="I455" s="218"/>
      <c r="J455" s="218"/>
      <c r="K455" s="218"/>
      <c r="L455" s="218"/>
      <c r="M455" s="218"/>
      <c r="N455" s="218"/>
      <c r="O455" s="219">
        <f t="shared" si="8"/>
        <v>0</v>
      </c>
      <c r="P455" s="229"/>
      <c r="Q455" s="139"/>
      <c r="R455" s="45"/>
      <c r="S455" s="56"/>
      <c r="T455" s="64"/>
    </row>
    <row r="456" spans="1:20" x14ac:dyDescent="0.25">
      <c r="A456" s="3"/>
      <c r="B456" s="336" t="s">
        <v>136</v>
      </c>
      <c r="C456" s="332"/>
      <c r="D456" s="218"/>
      <c r="E456" s="218"/>
      <c r="F456" s="218"/>
      <c r="G456" s="218"/>
      <c r="H456" s="218"/>
      <c r="I456" s="218"/>
      <c r="J456" s="218"/>
      <c r="K456" s="218"/>
      <c r="L456" s="218"/>
      <c r="M456" s="218"/>
      <c r="N456" s="218"/>
      <c r="O456" s="219">
        <f t="shared" si="8"/>
        <v>0</v>
      </c>
      <c r="P456" s="229"/>
      <c r="Q456" s="139"/>
      <c r="R456" s="45"/>
      <c r="S456" s="56"/>
      <c r="T456" s="64"/>
    </row>
    <row r="457" spans="1:20" x14ac:dyDescent="0.25">
      <c r="A457" s="3"/>
      <c r="B457" s="336" t="s">
        <v>136</v>
      </c>
      <c r="C457" s="333" t="s">
        <v>37</v>
      </c>
      <c r="D457" s="218"/>
      <c r="E457" s="218"/>
      <c r="F457" s="218"/>
      <c r="G457" s="218"/>
      <c r="H457" s="218"/>
      <c r="I457" s="218"/>
      <c r="J457" s="218"/>
      <c r="K457" s="218"/>
      <c r="L457" s="218"/>
      <c r="M457" s="218"/>
      <c r="N457" s="218"/>
      <c r="O457" s="219">
        <f t="shared" si="8"/>
        <v>0</v>
      </c>
      <c r="P457" s="229"/>
      <c r="Q457" s="139"/>
      <c r="R457" s="45"/>
      <c r="S457" s="56"/>
      <c r="T457" s="64"/>
    </row>
    <row r="458" spans="1:20" x14ac:dyDescent="0.25">
      <c r="A458" s="3"/>
      <c r="B458" s="336" t="s">
        <v>136</v>
      </c>
      <c r="C458" s="334"/>
      <c r="D458" s="218"/>
      <c r="E458" s="218"/>
      <c r="F458" s="218"/>
      <c r="G458" s="218"/>
      <c r="H458" s="218"/>
      <c r="I458" s="218"/>
      <c r="J458" s="218"/>
      <c r="K458" s="218"/>
      <c r="L458" s="218"/>
      <c r="M458" s="218"/>
      <c r="N458" s="218"/>
      <c r="O458" s="219">
        <f t="shared" si="8"/>
        <v>0</v>
      </c>
      <c r="P458" s="229"/>
      <c r="Q458" s="139"/>
      <c r="R458" s="45"/>
      <c r="S458" s="56"/>
      <c r="T458" s="64"/>
    </row>
    <row r="459" spans="1:20" x14ac:dyDescent="0.25">
      <c r="A459" s="3"/>
      <c r="B459" s="452" t="s">
        <v>137</v>
      </c>
      <c r="C459" s="451"/>
      <c r="D459" s="451"/>
      <c r="E459" s="451"/>
      <c r="F459" s="451"/>
      <c r="G459" s="451"/>
      <c r="H459" s="451"/>
      <c r="I459" s="451"/>
      <c r="J459" s="451"/>
      <c r="K459" s="451"/>
      <c r="L459" s="451"/>
      <c r="M459" s="451"/>
      <c r="N459" s="451"/>
      <c r="O459" s="451"/>
      <c r="P459" s="226">
        <f>SUM(O461:O469)</f>
        <v>0</v>
      </c>
      <c r="Q459" s="227">
        <f>SUM(Q461:Q469)</f>
        <v>0</v>
      </c>
      <c r="R459" s="45"/>
      <c r="S459" s="56"/>
      <c r="T459" s="64"/>
    </row>
    <row r="460" spans="1:20" x14ac:dyDescent="0.25">
      <c r="A460" s="3"/>
      <c r="B460" s="335" t="s">
        <v>0</v>
      </c>
      <c r="C460" s="216" t="s">
        <v>1</v>
      </c>
      <c r="D460" s="216" t="s">
        <v>2</v>
      </c>
      <c r="E460" s="216" t="s">
        <v>28</v>
      </c>
      <c r="F460" s="216" t="s">
        <v>3</v>
      </c>
      <c r="G460" s="216" t="s">
        <v>4</v>
      </c>
      <c r="H460" s="216" t="s">
        <v>5</v>
      </c>
      <c r="I460" s="216" t="s">
        <v>6</v>
      </c>
      <c r="J460" s="216" t="s">
        <v>7</v>
      </c>
      <c r="K460" s="216" t="s">
        <v>8</v>
      </c>
      <c r="L460" s="216" t="s">
        <v>9</v>
      </c>
      <c r="M460" s="216" t="s">
        <v>10</v>
      </c>
      <c r="N460" s="216" t="s">
        <v>11</v>
      </c>
      <c r="O460" s="216" t="s">
        <v>12</v>
      </c>
      <c r="P460" s="217" t="s">
        <v>22</v>
      </c>
      <c r="Q460" s="228" t="s">
        <v>37</v>
      </c>
      <c r="R460" s="45"/>
      <c r="S460" s="56"/>
      <c r="T460" s="64"/>
    </row>
    <row r="461" spans="1:20" x14ac:dyDescent="0.25">
      <c r="A461" s="3"/>
      <c r="B461" s="336" t="s">
        <v>137</v>
      </c>
      <c r="C461" s="332"/>
      <c r="D461" s="218"/>
      <c r="E461" s="218"/>
      <c r="F461" s="218"/>
      <c r="G461" s="218"/>
      <c r="H461" s="218"/>
      <c r="I461" s="218"/>
      <c r="J461" s="218"/>
      <c r="K461" s="218"/>
      <c r="L461" s="218"/>
      <c r="M461" s="218"/>
      <c r="N461" s="218"/>
      <c r="O461" s="219">
        <f t="shared" si="8"/>
        <v>0</v>
      </c>
      <c r="P461" s="229"/>
      <c r="Q461" s="139"/>
      <c r="R461" s="45"/>
      <c r="S461" s="56"/>
      <c r="T461" s="64"/>
    </row>
    <row r="462" spans="1:20" x14ac:dyDescent="0.25">
      <c r="A462" s="3"/>
      <c r="B462" s="336" t="s">
        <v>137</v>
      </c>
      <c r="C462" s="332"/>
      <c r="D462" s="218"/>
      <c r="E462" s="218"/>
      <c r="F462" s="218"/>
      <c r="G462" s="218"/>
      <c r="H462" s="218"/>
      <c r="I462" s="218"/>
      <c r="J462" s="218"/>
      <c r="K462" s="218"/>
      <c r="L462" s="218"/>
      <c r="M462" s="218"/>
      <c r="N462" s="218"/>
      <c r="O462" s="219">
        <f t="shared" si="8"/>
        <v>0</v>
      </c>
      <c r="P462" s="229"/>
      <c r="Q462" s="139"/>
      <c r="R462" s="45"/>
      <c r="S462" s="56"/>
      <c r="T462" s="64"/>
    </row>
    <row r="463" spans="1:20" x14ac:dyDescent="0.25">
      <c r="A463" s="3"/>
      <c r="B463" s="336" t="s">
        <v>137</v>
      </c>
      <c r="C463" s="332"/>
      <c r="D463" s="218"/>
      <c r="E463" s="218"/>
      <c r="F463" s="218"/>
      <c r="G463" s="218"/>
      <c r="H463" s="218"/>
      <c r="I463" s="218"/>
      <c r="J463" s="218"/>
      <c r="K463" s="218"/>
      <c r="L463" s="218"/>
      <c r="M463" s="218"/>
      <c r="N463" s="218"/>
      <c r="O463" s="219">
        <f t="shared" si="8"/>
        <v>0</v>
      </c>
      <c r="P463" s="229"/>
      <c r="Q463" s="139"/>
      <c r="R463" s="45"/>
      <c r="S463" s="56"/>
      <c r="T463" s="64"/>
    </row>
    <row r="464" spans="1:20" x14ac:dyDescent="0.25">
      <c r="A464" s="3"/>
      <c r="B464" s="336" t="s">
        <v>137</v>
      </c>
      <c r="C464" s="332"/>
      <c r="D464" s="218"/>
      <c r="E464" s="218"/>
      <c r="F464" s="218"/>
      <c r="G464" s="218"/>
      <c r="H464" s="218"/>
      <c r="I464" s="218"/>
      <c r="J464" s="218"/>
      <c r="K464" s="218"/>
      <c r="L464" s="218"/>
      <c r="M464" s="218"/>
      <c r="N464" s="218"/>
      <c r="O464" s="219">
        <f t="shared" si="8"/>
        <v>0</v>
      </c>
      <c r="P464" s="229"/>
      <c r="Q464" s="139"/>
      <c r="R464" s="45"/>
      <c r="S464" s="56"/>
      <c r="T464" s="64"/>
    </row>
    <row r="465" spans="1:20" x14ac:dyDescent="0.25">
      <c r="A465" s="3"/>
      <c r="B465" s="336" t="s">
        <v>137</v>
      </c>
      <c r="C465" s="332"/>
      <c r="D465" s="218"/>
      <c r="E465" s="218"/>
      <c r="F465" s="218"/>
      <c r="G465" s="218"/>
      <c r="H465" s="218"/>
      <c r="I465" s="218"/>
      <c r="J465" s="218"/>
      <c r="K465" s="218"/>
      <c r="L465" s="218"/>
      <c r="M465" s="218"/>
      <c r="N465" s="218"/>
      <c r="O465" s="219">
        <f t="shared" si="8"/>
        <v>0</v>
      </c>
      <c r="P465" s="229"/>
      <c r="Q465" s="139"/>
      <c r="R465" s="45"/>
      <c r="S465" s="56"/>
      <c r="T465" s="64"/>
    </row>
    <row r="466" spans="1:20" x14ac:dyDescent="0.25">
      <c r="A466" s="3"/>
      <c r="B466" s="336" t="s">
        <v>137</v>
      </c>
      <c r="C466" s="332"/>
      <c r="D466" s="218"/>
      <c r="E466" s="218"/>
      <c r="F466" s="218"/>
      <c r="G466" s="218"/>
      <c r="H466" s="218"/>
      <c r="I466" s="218"/>
      <c r="J466" s="218"/>
      <c r="K466" s="218"/>
      <c r="L466" s="218"/>
      <c r="M466" s="218"/>
      <c r="N466" s="218"/>
      <c r="O466" s="219">
        <f t="shared" si="8"/>
        <v>0</v>
      </c>
      <c r="P466" s="229"/>
      <c r="Q466" s="139"/>
      <c r="R466" s="45"/>
      <c r="S466" s="56"/>
      <c r="T466" s="64"/>
    </row>
    <row r="467" spans="1:20" x14ac:dyDescent="0.25">
      <c r="A467" s="3"/>
      <c r="B467" s="336" t="s">
        <v>137</v>
      </c>
      <c r="C467" s="332"/>
      <c r="D467" s="218"/>
      <c r="E467" s="218"/>
      <c r="F467" s="218"/>
      <c r="G467" s="218"/>
      <c r="H467" s="218"/>
      <c r="I467" s="218"/>
      <c r="J467" s="218"/>
      <c r="K467" s="218"/>
      <c r="L467" s="218"/>
      <c r="M467" s="218"/>
      <c r="N467" s="218"/>
      <c r="O467" s="219">
        <f t="shared" si="8"/>
        <v>0</v>
      </c>
      <c r="P467" s="229"/>
      <c r="Q467" s="139"/>
      <c r="R467" s="45"/>
      <c r="S467" s="56"/>
      <c r="T467" s="64"/>
    </row>
    <row r="468" spans="1:20" x14ac:dyDescent="0.25">
      <c r="A468" s="3"/>
      <c r="B468" s="336" t="s">
        <v>137</v>
      </c>
      <c r="C468" s="333" t="s">
        <v>37</v>
      </c>
      <c r="D468" s="218"/>
      <c r="E468" s="218"/>
      <c r="F468" s="218"/>
      <c r="G468" s="218"/>
      <c r="H468" s="218"/>
      <c r="I468" s="218"/>
      <c r="J468" s="218"/>
      <c r="K468" s="218"/>
      <c r="L468" s="218"/>
      <c r="M468" s="218"/>
      <c r="N468" s="218"/>
      <c r="O468" s="219">
        <f t="shared" si="8"/>
        <v>0</v>
      </c>
      <c r="P468" s="229"/>
      <c r="Q468" s="139"/>
      <c r="R468" s="45"/>
      <c r="S468" s="56"/>
      <c r="T468" s="64"/>
    </row>
    <row r="469" spans="1:20" x14ac:dyDescent="0.25">
      <c r="A469" s="3"/>
      <c r="B469" s="336" t="s">
        <v>137</v>
      </c>
      <c r="C469" s="334"/>
      <c r="D469" s="218"/>
      <c r="E469" s="218"/>
      <c r="F469" s="218"/>
      <c r="G469" s="218"/>
      <c r="H469" s="218"/>
      <c r="I469" s="218"/>
      <c r="J469" s="218"/>
      <c r="K469" s="218"/>
      <c r="L469" s="218"/>
      <c r="M469" s="218"/>
      <c r="N469" s="218"/>
      <c r="O469" s="219">
        <f t="shared" si="8"/>
        <v>0</v>
      </c>
      <c r="P469" s="229"/>
      <c r="Q469" s="139"/>
      <c r="R469" s="45"/>
      <c r="S469" s="56"/>
      <c r="T469" s="64"/>
    </row>
    <row r="470" spans="1:20" x14ac:dyDescent="0.25">
      <c r="A470" s="3"/>
      <c r="B470" s="452" t="s">
        <v>138</v>
      </c>
      <c r="C470" s="451"/>
      <c r="D470" s="451"/>
      <c r="E470" s="451"/>
      <c r="F470" s="451"/>
      <c r="G470" s="451"/>
      <c r="H470" s="451"/>
      <c r="I470" s="451"/>
      <c r="J470" s="451"/>
      <c r="K470" s="451"/>
      <c r="L470" s="451"/>
      <c r="M470" s="451"/>
      <c r="N470" s="451"/>
      <c r="O470" s="451"/>
      <c r="P470" s="226">
        <f>SUM(O472:O480)</f>
        <v>0</v>
      </c>
      <c r="Q470" s="227">
        <f>SUM(Q472:Q480)</f>
        <v>0</v>
      </c>
      <c r="R470" s="45"/>
      <c r="S470" s="56"/>
      <c r="T470" s="64"/>
    </row>
    <row r="471" spans="1:20" x14ac:dyDescent="0.25">
      <c r="A471" s="3"/>
      <c r="B471" s="335" t="s">
        <v>0</v>
      </c>
      <c r="C471" s="216" t="s">
        <v>1</v>
      </c>
      <c r="D471" s="216" t="s">
        <v>2</v>
      </c>
      <c r="E471" s="216" t="s">
        <v>28</v>
      </c>
      <c r="F471" s="216" t="s">
        <v>3</v>
      </c>
      <c r="G471" s="216" t="s">
        <v>4</v>
      </c>
      <c r="H471" s="216" t="s">
        <v>5</v>
      </c>
      <c r="I471" s="216" t="s">
        <v>6</v>
      </c>
      <c r="J471" s="216" t="s">
        <v>7</v>
      </c>
      <c r="K471" s="216" t="s">
        <v>8</v>
      </c>
      <c r="L471" s="216" t="s">
        <v>9</v>
      </c>
      <c r="M471" s="216" t="s">
        <v>10</v>
      </c>
      <c r="N471" s="216" t="s">
        <v>11</v>
      </c>
      <c r="O471" s="216" t="s">
        <v>12</v>
      </c>
      <c r="P471" s="217" t="s">
        <v>22</v>
      </c>
      <c r="Q471" s="228" t="s">
        <v>37</v>
      </c>
      <c r="R471" s="45"/>
      <c r="S471" s="56"/>
      <c r="T471" s="64"/>
    </row>
    <row r="472" spans="1:20" x14ac:dyDescent="0.25">
      <c r="A472" s="3"/>
      <c r="B472" s="336" t="s">
        <v>138</v>
      </c>
      <c r="C472" s="332"/>
      <c r="D472" s="218"/>
      <c r="E472" s="218"/>
      <c r="F472" s="218"/>
      <c r="G472" s="218"/>
      <c r="H472" s="218"/>
      <c r="I472" s="218"/>
      <c r="J472" s="218"/>
      <c r="K472" s="218"/>
      <c r="L472" s="218"/>
      <c r="M472" s="218"/>
      <c r="N472" s="218"/>
      <c r="O472" s="219">
        <f t="shared" si="8"/>
        <v>0</v>
      </c>
      <c r="P472" s="229"/>
      <c r="Q472" s="139"/>
      <c r="R472" s="45"/>
      <c r="S472" s="56"/>
      <c r="T472" s="64"/>
    </row>
    <row r="473" spans="1:20" x14ac:dyDescent="0.25">
      <c r="A473" s="3"/>
      <c r="B473" s="336" t="s">
        <v>138</v>
      </c>
      <c r="C473" s="332"/>
      <c r="D473" s="218"/>
      <c r="E473" s="218"/>
      <c r="F473" s="218"/>
      <c r="G473" s="218"/>
      <c r="H473" s="218"/>
      <c r="I473" s="218"/>
      <c r="J473" s="218"/>
      <c r="K473" s="218"/>
      <c r="L473" s="218"/>
      <c r="M473" s="218"/>
      <c r="N473" s="218"/>
      <c r="O473" s="219">
        <f t="shared" si="8"/>
        <v>0</v>
      </c>
      <c r="P473" s="229"/>
      <c r="Q473" s="139"/>
      <c r="R473" s="45"/>
      <c r="S473" s="56"/>
      <c r="T473" s="64"/>
    </row>
    <row r="474" spans="1:20" x14ac:dyDescent="0.25">
      <c r="A474" s="3"/>
      <c r="B474" s="336" t="s">
        <v>138</v>
      </c>
      <c r="C474" s="332"/>
      <c r="D474" s="218"/>
      <c r="E474" s="218"/>
      <c r="F474" s="218"/>
      <c r="G474" s="218"/>
      <c r="H474" s="218"/>
      <c r="I474" s="218"/>
      <c r="J474" s="218"/>
      <c r="K474" s="218"/>
      <c r="L474" s="218"/>
      <c r="M474" s="218"/>
      <c r="N474" s="218"/>
      <c r="O474" s="219">
        <f t="shared" si="8"/>
        <v>0</v>
      </c>
      <c r="P474" s="229"/>
      <c r="Q474" s="139"/>
      <c r="R474" s="45"/>
      <c r="S474" s="56"/>
      <c r="T474" s="64"/>
    </row>
    <row r="475" spans="1:20" x14ac:dyDescent="0.25">
      <c r="A475" s="3"/>
      <c r="B475" s="336" t="s">
        <v>138</v>
      </c>
      <c r="C475" s="332"/>
      <c r="D475" s="218"/>
      <c r="E475" s="218"/>
      <c r="F475" s="218"/>
      <c r="G475" s="218"/>
      <c r="H475" s="218"/>
      <c r="I475" s="218"/>
      <c r="J475" s="218"/>
      <c r="K475" s="218"/>
      <c r="L475" s="218"/>
      <c r="M475" s="218"/>
      <c r="N475" s="218"/>
      <c r="O475" s="219">
        <f t="shared" si="8"/>
        <v>0</v>
      </c>
      <c r="P475" s="229"/>
      <c r="Q475" s="139"/>
      <c r="R475" s="45"/>
      <c r="S475" s="56"/>
      <c r="T475" s="64"/>
    </row>
    <row r="476" spans="1:20" x14ac:dyDescent="0.25">
      <c r="A476" s="3"/>
      <c r="B476" s="336" t="s">
        <v>138</v>
      </c>
      <c r="C476" s="332"/>
      <c r="D476" s="218"/>
      <c r="E476" s="218"/>
      <c r="F476" s="218"/>
      <c r="G476" s="218"/>
      <c r="H476" s="218"/>
      <c r="I476" s="218"/>
      <c r="J476" s="218"/>
      <c r="K476" s="218"/>
      <c r="L476" s="218"/>
      <c r="M476" s="218"/>
      <c r="N476" s="218"/>
      <c r="O476" s="219">
        <f t="shared" si="8"/>
        <v>0</v>
      </c>
      <c r="P476" s="229"/>
      <c r="Q476" s="139"/>
      <c r="R476" s="45"/>
      <c r="S476" s="56"/>
      <c r="T476" s="64"/>
    </row>
    <row r="477" spans="1:20" x14ac:dyDescent="0.25">
      <c r="A477" s="3"/>
      <c r="B477" s="336" t="s">
        <v>138</v>
      </c>
      <c r="C477" s="332"/>
      <c r="D477" s="218"/>
      <c r="E477" s="218"/>
      <c r="F477" s="218"/>
      <c r="G477" s="218"/>
      <c r="H477" s="218"/>
      <c r="I477" s="218"/>
      <c r="J477" s="218"/>
      <c r="K477" s="218"/>
      <c r="L477" s="218"/>
      <c r="M477" s="218"/>
      <c r="N477" s="218"/>
      <c r="O477" s="219">
        <f t="shared" si="8"/>
        <v>0</v>
      </c>
      <c r="P477" s="229"/>
      <c r="Q477" s="139"/>
      <c r="R477" s="45"/>
      <c r="S477" s="56"/>
      <c r="T477" s="64"/>
    </row>
    <row r="478" spans="1:20" x14ac:dyDescent="0.25">
      <c r="A478" s="3"/>
      <c r="B478" s="336" t="s">
        <v>138</v>
      </c>
      <c r="C478" s="332"/>
      <c r="D478" s="218"/>
      <c r="E478" s="218"/>
      <c r="F478" s="218"/>
      <c r="G478" s="218"/>
      <c r="H478" s="218"/>
      <c r="I478" s="218"/>
      <c r="J478" s="218"/>
      <c r="K478" s="218"/>
      <c r="L478" s="218"/>
      <c r="M478" s="218"/>
      <c r="N478" s="218"/>
      <c r="O478" s="219">
        <f t="shared" si="8"/>
        <v>0</v>
      </c>
      <c r="P478" s="229"/>
      <c r="Q478" s="139"/>
      <c r="R478" s="45"/>
      <c r="S478" s="56"/>
      <c r="T478" s="64"/>
    </row>
    <row r="479" spans="1:20" x14ac:dyDescent="0.25">
      <c r="A479" s="3"/>
      <c r="B479" s="336" t="s">
        <v>138</v>
      </c>
      <c r="C479" s="333" t="s">
        <v>37</v>
      </c>
      <c r="D479" s="218"/>
      <c r="E479" s="218"/>
      <c r="F479" s="218"/>
      <c r="G479" s="218"/>
      <c r="H479" s="218"/>
      <c r="I479" s="218"/>
      <c r="J479" s="218"/>
      <c r="K479" s="218"/>
      <c r="L479" s="218"/>
      <c r="M479" s="218"/>
      <c r="N479" s="218"/>
      <c r="O479" s="219">
        <f t="shared" si="8"/>
        <v>0</v>
      </c>
      <c r="P479" s="229"/>
      <c r="Q479" s="139"/>
      <c r="R479" s="45"/>
      <c r="S479" s="56"/>
      <c r="T479" s="64"/>
    </row>
    <row r="480" spans="1:20" x14ac:dyDescent="0.25">
      <c r="A480" s="3"/>
      <c r="B480" s="336" t="s">
        <v>138</v>
      </c>
      <c r="C480" s="334"/>
      <c r="D480" s="218"/>
      <c r="E480" s="218"/>
      <c r="F480" s="218"/>
      <c r="G480" s="218"/>
      <c r="H480" s="218"/>
      <c r="I480" s="218"/>
      <c r="J480" s="218"/>
      <c r="K480" s="218"/>
      <c r="L480" s="218"/>
      <c r="M480" s="218"/>
      <c r="N480" s="218"/>
      <c r="O480" s="219">
        <f t="shared" si="8"/>
        <v>0</v>
      </c>
      <c r="P480" s="229"/>
      <c r="Q480" s="139"/>
      <c r="R480" s="45"/>
      <c r="S480" s="56"/>
      <c r="T480" s="64"/>
    </row>
    <row r="481" spans="1:20" x14ac:dyDescent="0.25">
      <c r="A481" s="3"/>
      <c r="B481" s="452" t="s">
        <v>139</v>
      </c>
      <c r="C481" s="451"/>
      <c r="D481" s="451"/>
      <c r="E481" s="451"/>
      <c r="F481" s="451"/>
      <c r="G481" s="451"/>
      <c r="H481" s="451"/>
      <c r="I481" s="451"/>
      <c r="J481" s="451"/>
      <c r="K481" s="451"/>
      <c r="L481" s="451"/>
      <c r="M481" s="451"/>
      <c r="N481" s="451"/>
      <c r="O481" s="451"/>
      <c r="P481" s="226">
        <f>SUM(O483:O491)</f>
        <v>0</v>
      </c>
      <c r="Q481" s="227">
        <f>SUM(Q483:Q491)</f>
        <v>0</v>
      </c>
      <c r="R481" s="45"/>
      <c r="S481" s="56"/>
      <c r="T481" s="64"/>
    </row>
    <row r="482" spans="1:20" x14ac:dyDescent="0.25">
      <c r="A482" s="3"/>
      <c r="B482" s="335" t="s">
        <v>0</v>
      </c>
      <c r="C482" s="216" t="s">
        <v>1</v>
      </c>
      <c r="D482" s="216" t="s">
        <v>2</v>
      </c>
      <c r="E482" s="216" t="s">
        <v>28</v>
      </c>
      <c r="F482" s="216" t="s">
        <v>3</v>
      </c>
      <c r="G482" s="216" t="s">
        <v>4</v>
      </c>
      <c r="H482" s="216" t="s">
        <v>5</v>
      </c>
      <c r="I482" s="216" t="s">
        <v>6</v>
      </c>
      <c r="J482" s="216" t="s">
        <v>7</v>
      </c>
      <c r="K482" s="216" t="s">
        <v>8</v>
      </c>
      <c r="L482" s="216" t="s">
        <v>9</v>
      </c>
      <c r="M482" s="216" t="s">
        <v>10</v>
      </c>
      <c r="N482" s="216" t="s">
        <v>11</v>
      </c>
      <c r="O482" s="216" t="s">
        <v>12</v>
      </c>
      <c r="P482" s="217" t="s">
        <v>22</v>
      </c>
      <c r="Q482" s="228" t="s">
        <v>37</v>
      </c>
      <c r="R482" s="45"/>
      <c r="S482" s="56"/>
      <c r="T482" s="64"/>
    </row>
    <row r="483" spans="1:20" x14ac:dyDescent="0.25">
      <c r="A483" s="3"/>
      <c r="B483" s="336" t="s">
        <v>139</v>
      </c>
      <c r="C483" s="332"/>
      <c r="D483" s="218"/>
      <c r="E483" s="218"/>
      <c r="F483" s="218"/>
      <c r="G483" s="218"/>
      <c r="H483" s="218"/>
      <c r="I483" s="218"/>
      <c r="J483" s="218"/>
      <c r="K483" s="218"/>
      <c r="L483" s="218"/>
      <c r="M483" s="218"/>
      <c r="N483" s="218"/>
      <c r="O483" s="219">
        <f t="shared" si="8"/>
        <v>0</v>
      </c>
      <c r="P483" s="229"/>
      <c r="Q483" s="139"/>
      <c r="R483" s="45"/>
      <c r="S483" s="56"/>
      <c r="T483" s="64"/>
    </row>
    <row r="484" spans="1:20" x14ac:dyDescent="0.25">
      <c r="A484" s="3"/>
      <c r="B484" s="336" t="s">
        <v>139</v>
      </c>
      <c r="C484" s="332"/>
      <c r="D484" s="218"/>
      <c r="E484" s="218"/>
      <c r="F484" s="218"/>
      <c r="G484" s="218"/>
      <c r="H484" s="218"/>
      <c r="I484" s="218"/>
      <c r="J484" s="218"/>
      <c r="K484" s="218"/>
      <c r="L484" s="218"/>
      <c r="M484" s="218"/>
      <c r="N484" s="218"/>
      <c r="O484" s="219">
        <f t="shared" si="8"/>
        <v>0</v>
      </c>
      <c r="P484" s="229"/>
      <c r="Q484" s="139"/>
      <c r="R484" s="45"/>
      <c r="S484" s="56"/>
      <c r="T484" s="64"/>
    </row>
    <row r="485" spans="1:20" x14ac:dyDescent="0.25">
      <c r="A485" s="3"/>
      <c r="B485" s="336" t="s">
        <v>139</v>
      </c>
      <c r="C485" s="332"/>
      <c r="D485" s="218"/>
      <c r="E485" s="218"/>
      <c r="F485" s="218"/>
      <c r="G485" s="218"/>
      <c r="H485" s="218"/>
      <c r="I485" s="218"/>
      <c r="J485" s="218"/>
      <c r="K485" s="218"/>
      <c r="L485" s="218"/>
      <c r="M485" s="218"/>
      <c r="N485" s="218"/>
      <c r="O485" s="219">
        <f t="shared" si="8"/>
        <v>0</v>
      </c>
      <c r="P485" s="229"/>
      <c r="Q485" s="139"/>
      <c r="R485" s="45"/>
      <c r="S485" s="56"/>
      <c r="T485" s="64"/>
    </row>
    <row r="486" spans="1:20" x14ac:dyDescent="0.25">
      <c r="A486" s="3"/>
      <c r="B486" s="336" t="s">
        <v>139</v>
      </c>
      <c r="C486" s="332"/>
      <c r="D486" s="218"/>
      <c r="E486" s="218"/>
      <c r="F486" s="218"/>
      <c r="G486" s="218"/>
      <c r="H486" s="218"/>
      <c r="I486" s="218"/>
      <c r="J486" s="218"/>
      <c r="K486" s="218"/>
      <c r="L486" s="218"/>
      <c r="M486" s="218"/>
      <c r="N486" s="218"/>
      <c r="O486" s="219">
        <f t="shared" si="8"/>
        <v>0</v>
      </c>
      <c r="P486" s="229"/>
      <c r="Q486" s="139"/>
      <c r="R486" s="45"/>
      <c r="S486" s="56"/>
      <c r="T486" s="64"/>
    </row>
    <row r="487" spans="1:20" x14ac:dyDescent="0.25">
      <c r="A487" s="3"/>
      <c r="B487" s="336" t="s">
        <v>139</v>
      </c>
      <c r="C487" s="332"/>
      <c r="D487" s="218"/>
      <c r="E487" s="218"/>
      <c r="F487" s="218"/>
      <c r="G487" s="218"/>
      <c r="H487" s="218"/>
      <c r="I487" s="218"/>
      <c r="J487" s="218"/>
      <c r="K487" s="218"/>
      <c r="L487" s="218"/>
      <c r="M487" s="218"/>
      <c r="N487" s="218"/>
      <c r="O487" s="219">
        <f t="shared" si="8"/>
        <v>0</v>
      </c>
      <c r="P487" s="229"/>
      <c r="Q487" s="139"/>
      <c r="R487" s="45"/>
      <c r="S487" s="56"/>
      <c r="T487" s="64"/>
    </row>
    <row r="488" spans="1:20" x14ac:dyDescent="0.25">
      <c r="A488" s="3"/>
      <c r="B488" s="336" t="s">
        <v>139</v>
      </c>
      <c r="C488" s="332"/>
      <c r="D488" s="218"/>
      <c r="E488" s="218"/>
      <c r="F488" s="218"/>
      <c r="G488" s="218"/>
      <c r="H488" s="218"/>
      <c r="I488" s="218"/>
      <c r="J488" s="218"/>
      <c r="K488" s="218"/>
      <c r="L488" s="218"/>
      <c r="M488" s="218"/>
      <c r="N488" s="218"/>
      <c r="O488" s="219">
        <f t="shared" si="8"/>
        <v>0</v>
      </c>
      <c r="P488" s="229"/>
      <c r="Q488" s="139"/>
      <c r="R488" s="45"/>
      <c r="S488" s="56"/>
      <c r="T488" s="64"/>
    </row>
    <row r="489" spans="1:20" x14ac:dyDescent="0.25">
      <c r="A489" s="3"/>
      <c r="B489" s="336" t="s">
        <v>139</v>
      </c>
      <c r="C489" s="332"/>
      <c r="D489" s="218"/>
      <c r="E489" s="218"/>
      <c r="F489" s="218"/>
      <c r="G489" s="218"/>
      <c r="H489" s="218"/>
      <c r="I489" s="218"/>
      <c r="J489" s="218"/>
      <c r="K489" s="218"/>
      <c r="L489" s="218"/>
      <c r="M489" s="218"/>
      <c r="N489" s="218"/>
      <c r="O489" s="219">
        <f t="shared" si="8"/>
        <v>0</v>
      </c>
      <c r="P489" s="229"/>
      <c r="Q489" s="139"/>
      <c r="R489" s="45"/>
      <c r="S489" s="56"/>
      <c r="T489" s="64"/>
    </row>
    <row r="490" spans="1:20" x14ac:dyDescent="0.25">
      <c r="A490" s="3"/>
      <c r="B490" s="336" t="s">
        <v>139</v>
      </c>
      <c r="C490" s="333" t="s">
        <v>37</v>
      </c>
      <c r="D490" s="218"/>
      <c r="E490" s="218"/>
      <c r="F490" s="218"/>
      <c r="G490" s="218"/>
      <c r="H490" s="218"/>
      <c r="I490" s="218"/>
      <c r="J490" s="218"/>
      <c r="K490" s="218"/>
      <c r="L490" s="218"/>
      <c r="M490" s="218"/>
      <c r="N490" s="218"/>
      <c r="O490" s="219">
        <f t="shared" si="8"/>
        <v>0</v>
      </c>
      <c r="P490" s="229"/>
      <c r="Q490" s="139"/>
      <c r="R490" s="45"/>
      <c r="S490" s="56"/>
      <c r="T490" s="64"/>
    </row>
    <row r="491" spans="1:20" x14ac:dyDescent="0.25">
      <c r="A491" s="3"/>
      <c r="B491" s="336" t="s">
        <v>139</v>
      </c>
      <c r="C491" s="334"/>
      <c r="D491" s="218"/>
      <c r="E491" s="218"/>
      <c r="F491" s="218"/>
      <c r="G491" s="218"/>
      <c r="H491" s="218"/>
      <c r="I491" s="218"/>
      <c r="J491" s="218"/>
      <c r="K491" s="218"/>
      <c r="L491" s="218"/>
      <c r="M491" s="218"/>
      <c r="N491" s="218"/>
      <c r="O491" s="219">
        <f t="shared" si="8"/>
        <v>0</v>
      </c>
      <c r="P491" s="229"/>
      <c r="Q491" s="139"/>
      <c r="R491" s="45"/>
      <c r="S491" s="56"/>
      <c r="T491" s="64"/>
    </row>
    <row r="492" spans="1:20" x14ac:dyDescent="0.25">
      <c r="A492" s="3"/>
      <c r="B492" s="452" t="s">
        <v>140</v>
      </c>
      <c r="C492" s="451"/>
      <c r="D492" s="451"/>
      <c r="E492" s="451"/>
      <c r="F492" s="451"/>
      <c r="G492" s="451"/>
      <c r="H492" s="451"/>
      <c r="I492" s="451"/>
      <c r="J492" s="451"/>
      <c r="K492" s="451"/>
      <c r="L492" s="451"/>
      <c r="M492" s="451"/>
      <c r="N492" s="451"/>
      <c r="O492" s="451"/>
      <c r="P492" s="226">
        <f>SUM(O494:O502)</f>
        <v>0</v>
      </c>
      <c r="Q492" s="227">
        <f>SUM(Q494:Q506)</f>
        <v>0</v>
      </c>
      <c r="R492" s="45"/>
      <c r="S492" s="56"/>
      <c r="T492" s="64"/>
    </row>
    <row r="493" spans="1:20" x14ac:dyDescent="0.25">
      <c r="A493" s="3"/>
      <c r="B493" s="335" t="s">
        <v>0</v>
      </c>
      <c r="C493" s="216" t="s">
        <v>1</v>
      </c>
      <c r="D493" s="216" t="s">
        <v>2</v>
      </c>
      <c r="E493" s="216" t="s">
        <v>28</v>
      </c>
      <c r="F493" s="216" t="s">
        <v>3</v>
      </c>
      <c r="G493" s="216" t="s">
        <v>4</v>
      </c>
      <c r="H493" s="216" t="s">
        <v>5</v>
      </c>
      <c r="I493" s="216" t="s">
        <v>6</v>
      </c>
      <c r="J493" s="216" t="s">
        <v>7</v>
      </c>
      <c r="K493" s="216" t="s">
        <v>8</v>
      </c>
      <c r="L493" s="216" t="s">
        <v>9</v>
      </c>
      <c r="M493" s="216" t="s">
        <v>10</v>
      </c>
      <c r="N493" s="216" t="s">
        <v>11</v>
      </c>
      <c r="O493" s="216" t="s">
        <v>12</v>
      </c>
      <c r="P493" s="217" t="s">
        <v>22</v>
      </c>
      <c r="Q493" s="228" t="s">
        <v>37</v>
      </c>
      <c r="R493" s="45"/>
      <c r="S493" s="56"/>
      <c r="T493" s="64"/>
    </row>
    <row r="494" spans="1:20" x14ac:dyDescent="0.25">
      <c r="A494" s="3"/>
      <c r="B494" s="336" t="s">
        <v>140</v>
      </c>
      <c r="C494" s="332"/>
      <c r="D494" s="218"/>
      <c r="E494" s="218"/>
      <c r="F494" s="218"/>
      <c r="G494" s="218"/>
      <c r="H494" s="218"/>
      <c r="I494" s="218"/>
      <c r="J494" s="218"/>
      <c r="K494" s="218"/>
      <c r="L494" s="218"/>
      <c r="M494" s="218"/>
      <c r="N494" s="218"/>
      <c r="O494" s="219">
        <f t="shared" ref="O494:O506" si="9">SUM(F494:N494)</f>
        <v>0</v>
      </c>
      <c r="P494" s="229"/>
      <c r="Q494" s="139"/>
      <c r="R494" s="45"/>
      <c r="S494" s="56"/>
      <c r="T494" s="64"/>
    </row>
    <row r="495" spans="1:20" x14ac:dyDescent="0.25">
      <c r="A495" s="3"/>
      <c r="B495" s="336" t="s">
        <v>140</v>
      </c>
      <c r="C495" s="332"/>
      <c r="D495" s="218"/>
      <c r="E495" s="218"/>
      <c r="F495" s="218"/>
      <c r="G495" s="218"/>
      <c r="H495" s="218"/>
      <c r="I495" s="218"/>
      <c r="J495" s="218"/>
      <c r="K495" s="218"/>
      <c r="L495" s="218"/>
      <c r="M495" s="218"/>
      <c r="N495" s="218"/>
      <c r="O495" s="219">
        <f t="shared" si="9"/>
        <v>0</v>
      </c>
      <c r="P495" s="229"/>
      <c r="Q495" s="139"/>
      <c r="R495" s="45"/>
      <c r="S495" s="56"/>
      <c r="T495" s="64"/>
    </row>
    <row r="496" spans="1:20" x14ac:dyDescent="0.25">
      <c r="A496" s="3"/>
      <c r="B496" s="336" t="s">
        <v>140</v>
      </c>
      <c r="C496" s="332"/>
      <c r="D496" s="218"/>
      <c r="E496" s="218"/>
      <c r="F496" s="218"/>
      <c r="G496" s="218"/>
      <c r="H496" s="218"/>
      <c r="I496" s="218"/>
      <c r="J496" s="218"/>
      <c r="K496" s="218"/>
      <c r="L496" s="218"/>
      <c r="M496" s="218"/>
      <c r="N496" s="218"/>
      <c r="O496" s="219">
        <f t="shared" si="9"/>
        <v>0</v>
      </c>
      <c r="P496" s="229"/>
      <c r="Q496" s="139"/>
      <c r="R496" s="45"/>
      <c r="S496" s="56"/>
      <c r="T496" s="64"/>
    </row>
    <row r="497" spans="1:20" x14ac:dyDescent="0.25">
      <c r="A497" s="3"/>
      <c r="B497" s="336" t="s">
        <v>140</v>
      </c>
      <c r="C497" s="332"/>
      <c r="D497" s="218"/>
      <c r="E497" s="218"/>
      <c r="F497" s="218"/>
      <c r="G497" s="218"/>
      <c r="H497" s="218"/>
      <c r="I497" s="218"/>
      <c r="J497" s="218"/>
      <c r="K497" s="218"/>
      <c r="L497" s="218"/>
      <c r="M497" s="218"/>
      <c r="N497" s="218"/>
      <c r="O497" s="219">
        <f t="shared" si="9"/>
        <v>0</v>
      </c>
      <c r="P497" s="229"/>
      <c r="Q497" s="139"/>
      <c r="R497" s="45"/>
      <c r="S497" s="56"/>
      <c r="T497" s="64"/>
    </row>
    <row r="498" spans="1:20" x14ac:dyDescent="0.25">
      <c r="A498" s="3"/>
      <c r="B498" s="336" t="s">
        <v>140</v>
      </c>
      <c r="C498" s="332"/>
      <c r="D498" s="218"/>
      <c r="E498" s="218"/>
      <c r="F498" s="218"/>
      <c r="G498" s="218"/>
      <c r="H498" s="218"/>
      <c r="I498" s="218"/>
      <c r="J498" s="218"/>
      <c r="K498" s="218"/>
      <c r="L498" s="218"/>
      <c r="M498" s="218"/>
      <c r="N498" s="218"/>
      <c r="O498" s="219">
        <f t="shared" si="9"/>
        <v>0</v>
      </c>
      <c r="P498" s="229"/>
      <c r="Q498" s="139"/>
      <c r="R498" s="45"/>
      <c r="S498" s="56"/>
      <c r="T498" s="64"/>
    </row>
    <row r="499" spans="1:20" x14ac:dyDescent="0.25">
      <c r="A499" s="3"/>
      <c r="B499" s="336" t="s">
        <v>140</v>
      </c>
      <c r="C499" s="332"/>
      <c r="D499" s="218"/>
      <c r="E499" s="218"/>
      <c r="F499" s="218"/>
      <c r="G499" s="218"/>
      <c r="H499" s="218"/>
      <c r="I499" s="218"/>
      <c r="J499" s="218"/>
      <c r="K499" s="218"/>
      <c r="L499" s="218"/>
      <c r="M499" s="218"/>
      <c r="N499" s="218"/>
      <c r="O499" s="219">
        <f t="shared" si="9"/>
        <v>0</v>
      </c>
      <c r="P499" s="229"/>
      <c r="Q499" s="139"/>
      <c r="R499" s="45"/>
      <c r="S499" s="56"/>
      <c r="T499" s="64"/>
    </row>
    <row r="500" spans="1:20" x14ac:dyDescent="0.25">
      <c r="A500" s="3"/>
      <c r="B500" s="336" t="s">
        <v>140</v>
      </c>
      <c r="C500" s="332"/>
      <c r="D500" s="218"/>
      <c r="E500" s="218"/>
      <c r="F500" s="218"/>
      <c r="G500" s="218"/>
      <c r="H500" s="218"/>
      <c r="I500" s="218"/>
      <c r="J500" s="218"/>
      <c r="K500" s="218"/>
      <c r="L500" s="218"/>
      <c r="M500" s="218"/>
      <c r="N500" s="218"/>
      <c r="O500" s="219">
        <f t="shared" si="9"/>
        <v>0</v>
      </c>
      <c r="P500" s="229"/>
      <c r="Q500" s="139"/>
      <c r="R500" s="45"/>
      <c r="S500" s="56"/>
      <c r="T500" s="64"/>
    </row>
    <row r="501" spans="1:20" x14ac:dyDescent="0.25">
      <c r="A501" s="3"/>
      <c r="B501" s="336" t="s">
        <v>140</v>
      </c>
      <c r="C501" s="332"/>
      <c r="D501" s="218"/>
      <c r="E501" s="218"/>
      <c r="F501" s="218"/>
      <c r="G501" s="218"/>
      <c r="H501" s="218"/>
      <c r="I501" s="218"/>
      <c r="J501" s="218"/>
      <c r="K501" s="218"/>
      <c r="L501" s="218"/>
      <c r="M501" s="218"/>
      <c r="N501" s="218"/>
      <c r="O501" s="219">
        <f t="shared" si="9"/>
        <v>0</v>
      </c>
      <c r="P501" s="229"/>
      <c r="Q501" s="139"/>
      <c r="R501" s="45"/>
      <c r="S501" s="56"/>
      <c r="T501" s="64"/>
    </row>
    <row r="502" spans="1:20" x14ac:dyDescent="0.25">
      <c r="A502" s="3"/>
      <c r="B502" s="336" t="s">
        <v>140</v>
      </c>
      <c r="C502" s="332"/>
      <c r="D502" s="218"/>
      <c r="E502" s="218"/>
      <c r="F502" s="218"/>
      <c r="G502" s="218"/>
      <c r="H502" s="218"/>
      <c r="I502" s="218"/>
      <c r="J502" s="218"/>
      <c r="K502" s="218"/>
      <c r="L502" s="218"/>
      <c r="M502" s="218"/>
      <c r="N502" s="218"/>
      <c r="O502" s="219">
        <f t="shared" si="9"/>
        <v>0</v>
      </c>
      <c r="P502" s="229"/>
      <c r="Q502" s="139"/>
      <c r="R502" s="45"/>
      <c r="S502" s="56"/>
      <c r="T502" s="64"/>
    </row>
    <row r="503" spans="1:20" x14ac:dyDescent="0.25">
      <c r="A503" s="3"/>
      <c r="B503" s="336" t="s">
        <v>140</v>
      </c>
      <c r="C503" s="332"/>
      <c r="D503" s="218"/>
      <c r="E503" s="218"/>
      <c r="F503" s="218"/>
      <c r="G503" s="218"/>
      <c r="H503" s="218"/>
      <c r="I503" s="218"/>
      <c r="J503" s="218"/>
      <c r="K503" s="218"/>
      <c r="L503" s="218"/>
      <c r="M503" s="218"/>
      <c r="N503" s="218"/>
      <c r="O503" s="219">
        <f t="shared" si="9"/>
        <v>0</v>
      </c>
      <c r="P503" s="229"/>
      <c r="Q503" s="139"/>
      <c r="R503" s="45"/>
      <c r="S503" s="56"/>
      <c r="T503" s="64"/>
    </row>
    <row r="504" spans="1:20" x14ac:dyDescent="0.25">
      <c r="A504" s="3"/>
      <c r="B504" s="336" t="s">
        <v>140</v>
      </c>
      <c r="C504" s="332"/>
      <c r="D504" s="218"/>
      <c r="E504" s="218"/>
      <c r="F504" s="218"/>
      <c r="G504" s="218"/>
      <c r="H504" s="218"/>
      <c r="I504" s="218"/>
      <c r="J504" s="218"/>
      <c r="K504" s="218"/>
      <c r="L504" s="218"/>
      <c r="M504" s="218"/>
      <c r="N504" s="218"/>
      <c r="O504" s="219">
        <f t="shared" si="9"/>
        <v>0</v>
      </c>
      <c r="P504" s="229"/>
      <c r="Q504" s="139"/>
      <c r="R504" s="45"/>
      <c r="S504" s="56"/>
      <c r="T504" s="64"/>
    </row>
    <row r="505" spans="1:20" x14ac:dyDescent="0.25">
      <c r="A505" s="3"/>
      <c r="B505" s="336" t="s">
        <v>140</v>
      </c>
      <c r="C505" s="333" t="s">
        <v>37</v>
      </c>
      <c r="D505" s="218"/>
      <c r="E505" s="218"/>
      <c r="F505" s="218"/>
      <c r="G505" s="218"/>
      <c r="H505" s="218"/>
      <c r="I505" s="218"/>
      <c r="J505" s="218"/>
      <c r="K505" s="218"/>
      <c r="L505" s="218"/>
      <c r="M505" s="218"/>
      <c r="N505" s="218"/>
      <c r="O505" s="219">
        <f t="shared" si="9"/>
        <v>0</v>
      </c>
      <c r="P505" s="229"/>
      <c r="Q505" s="139"/>
      <c r="R505" s="45"/>
      <c r="S505" s="56"/>
      <c r="T505" s="64"/>
    </row>
    <row r="506" spans="1:20" x14ac:dyDescent="0.25">
      <c r="A506" s="3"/>
      <c r="B506" s="336" t="s">
        <v>140</v>
      </c>
      <c r="C506" s="334"/>
      <c r="D506" s="218"/>
      <c r="E506" s="218"/>
      <c r="F506" s="218"/>
      <c r="G506" s="218"/>
      <c r="H506" s="218"/>
      <c r="I506" s="218"/>
      <c r="J506" s="218"/>
      <c r="K506" s="218"/>
      <c r="L506" s="218"/>
      <c r="M506" s="218"/>
      <c r="N506" s="218"/>
      <c r="O506" s="219">
        <f t="shared" si="9"/>
        <v>0</v>
      </c>
      <c r="P506" s="229"/>
      <c r="Q506" s="139"/>
      <c r="R506" s="45"/>
      <c r="S506" s="56"/>
      <c r="T506" s="64"/>
    </row>
    <row r="507" spans="1:20" x14ac:dyDescent="0.25">
      <c r="A507" s="3"/>
      <c r="B507" s="452" t="s">
        <v>160</v>
      </c>
      <c r="C507" s="451"/>
      <c r="D507" s="451"/>
      <c r="E507" s="451"/>
      <c r="F507" s="451"/>
      <c r="G507" s="451"/>
      <c r="H507" s="451"/>
      <c r="I507" s="451"/>
      <c r="J507" s="451"/>
      <c r="K507" s="451"/>
      <c r="L507" s="451"/>
      <c r="M507" s="451"/>
      <c r="N507" s="451"/>
      <c r="O507" s="451"/>
      <c r="P507" s="226">
        <f>SUM(O509:O517)</f>
        <v>0</v>
      </c>
      <c r="Q507" s="227">
        <f>SUM(Q509:Q517)</f>
        <v>0</v>
      </c>
      <c r="R507" s="45"/>
      <c r="S507" s="56"/>
      <c r="T507" s="64"/>
    </row>
    <row r="508" spans="1:20" x14ac:dyDescent="0.25">
      <c r="A508" s="3"/>
      <c r="B508" s="335" t="s">
        <v>0</v>
      </c>
      <c r="C508" s="216" t="s">
        <v>1</v>
      </c>
      <c r="D508" s="216" t="s">
        <v>2</v>
      </c>
      <c r="E508" s="216" t="s">
        <v>28</v>
      </c>
      <c r="F508" s="216" t="s">
        <v>3</v>
      </c>
      <c r="G508" s="216" t="s">
        <v>4</v>
      </c>
      <c r="H508" s="216" t="s">
        <v>5</v>
      </c>
      <c r="I508" s="216" t="s">
        <v>6</v>
      </c>
      <c r="J508" s="216" t="s">
        <v>7</v>
      </c>
      <c r="K508" s="216" t="s">
        <v>8</v>
      </c>
      <c r="L508" s="216" t="s">
        <v>9</v>
      </c>
      <c r="M508" s="216" t="s">
        <v>10</v>
      </c>
      <c r="N508" s="216" t="s">
        <v>11</v>
      </c>
      <c r="O508" s="216" t="s">
        <v>12</v>
      </c>
      <c r="P508" s="217" t="s">
        <v>22</v>
      </c>
      <c r="Q508" s="228" t="s">
        <v>37</v>
      </c>
      <c r="R508" s="45"/>
      <c r="S508" s="56"/>
      <c r="T508" s="64"/>
    </row>
    <row r="509" spans="1:20" x14ac:dyDescent="0.25">
      <c r="A509" s="3"/>
      <c r="B509" s="336" t="s">
        <v>159</v>
      </c>
      <c r="C509" s="332"/>
      <c r="D509" s="218"/>
      <c r="E509" s="218"/>
      <c r="F509" s="218"/>
      <c r="G509" s="218"/>
      <c r="H509" s="218"/>
      <c r="I509" s="218"/>
      <c r="J509" s="218"/>
      <c r="K509" s="218"/>
      <c r="L509" s="218"/>
      <c r="M509" s="218"/>
      <c r="N509" s="218"/>
      <c r="O509" s="219">
        <f t="shared" si="8"/>
        <v>0</v>
      </c>
      <c r="P509" s="229"/>
      <c r="Q509" s="139"/>
      <c r="R509" s="45"/>
      <c r="S509" s="56"/>
      <c r="T509" s="64"/>
    </row>
    <row r="510" spans="1:20" x14ac:dyDescent="0.25">
      <c r="A510" s="3"/>
      <c r="B510" s="336" t="s">
        <v>159</v>
      </c>
      <c r="C510" s="332"/>
      <c r="D510" s="218"/>
      <c r="E510" s="218"/>
      <c r="F510" s="218"/>
      <c r="G510" s="218"/>
      <c r="H510" s="218"/>
      <c r="I510" s="218"/>
      <c r="J510" s="218"/>
      <c r="K510" s="218"/>
      <c r="L510" s="218"/>
      <c r="M510" s="218"/>
      <c r="N510" s="218"/>
      <c r="O510" s="219">
        <f t="shared" si="8"/>
        <v>0</v>
      </c>
      <c r="P510" s="229"/>
      <c r="Q510" s="139"/>
      <c r="R510" s="45"/>
      <c r="S510" s="56"/>
      <c r="T510" s="64"/>
    </row>
    <row r="511" spans="1:20" x14ac:dyDescent="0.25">
      <c r="A511" s="3"/>
      <c r="B511" s="336" t="s">
        <v>159</v>
      </c>
      <c r="C511" s="332"/>
      <c r="D511" s="218"/>
      <c r="E511" s="218"/>
      <c r="F511" s="218"/>
      <c r="G511" s="218"/>
      <c r="H511" s="218"/>
      <c r="I511" s="218"/>
      <c r="J511" s="218"/>
      <c r="K511" s="218"/>
      <c r="L511" s="218"/>
      <c r="M511" s="218"/>
      <c r="N511" s="218"/>
      <c r="O511" s="219">
        <f t="shared" si="8"/>
        <v>0</v>
      </c>
      <c r="P511" s="229"/>
      <c r="Q511" s="139"/>
      <c r="R511" s="45"/>
      <c r="S511" s="56"/>
      <c r="T511" s="64"/>
    </row>
    <row r="512" spans="1:20" x14ac:dyDescent="0.25">
      <c r="A512" s="3"/>
      <c r="B512" s="336" t="s">
        <v>159</v>
      </c>
      <c r="C512" s="332"/>
      <c r="D512" s="218"/>
      <c r="E512" s="218"/>
      <c r="F512" s="218"/>
      <c r="G512" s="218"/>
      <c r="H512" s="218"/>
      <c r="I512" s="218"/>
      <c r="J512" s="218"/>
      <c r="K512" s="218"/>
      <c r="L512" s="218"/>
      <c r="M512" s="218"/>
      <c r="N512" s="218"/>
      <c r="O512" s="219">
        <f t="shared" si="8"/>
        <v>0</v>
      </c>
      <c r="P512" s="229"/>
      <c r="Q512" s="139"/>
      <c r="R512" s="45"/>
      <c r="S512" s="56"/>
      <c r="T512" s="64"/>
    </row>
    <row r="513" spans="1:20" x14ac:dyDescent="0.25">
      <c r="A513" s="3"/>
      <c r="B513" s="336" t="s">
        <v>159</v>
      </c>
      <c r="C513" s="332"/>
      <c r="D513" s="218"/>
      <c r="E513" s="218"/>
      <c r="F513" s="218"/>
      <c r="G513" s="218"/>
      <c r="H513" s="218"/>
      <c r="I513" s="218"/>
      <c r="J513" s="218"/>
      <c r="K513" s="218"/>
      <c r="L513" s="218"/>
      <c r="M513" s="218"/>
      <c r="N513" s="218"/>
      <c r="O513" s="219">
        <f t="shared" si="8"/>
        <v>0</v>
      </c>
      <c r="P513" s="229"/>
      <c r="Q513" s="139"/>
      <c r="R513" s="45"/>
      <c r="S513" s="56"/>
      <c r="T513" s="64"/>
    </row>
    <row r="514" spans="1:20" x14ac:dyDescent="0.25">
      <c r="A514" s="3"/>
      <c r="B514" s="336" t="s">
        <v>159</v>
      </c>
      <c r="C514" s="332"/>
      <c r="D514" s="218"/>
      <c r="E514" s="218"/>
      <c r="F514" s="218"/>
      <c r="G514" s="218"/>
      <c r="H514" s="218"/>
      <c r="I514" s="218"/>
      <c r="J514" s="218"/>
      <c r="K514" s="218"/>
      <c r="L514" s="218"/>
      <c r="M514" s="218"/>
      <c r="N514" s="218"/>
      <c r="O514" s="219">
        <f t="shared" si="8"/>
        <v>0</v>
      </c>
      <c r="P514" s="229"/>
      <c r="Q514" s="139"/>
      <c r="R514" s="45"/>
      <c r="S514" s="56"/>
      <c r="T514" s="64"/>
    </row>
    <row r="515" spans="1:20" x14ac:dyDescent="0.25">
      <c r="A515" s="3"/>
      <c r="B515" s="336" t="s">
        <v>159</v>
      </c>
      <c r="C515" s="332"/>
      <c r="D515" s="218"/>
      <c r="E515" s="218"/>
      <c r="F515" s="218"/>
      <c r="G515" s="218"/>
      <c r="H515" s="218"/>
      <c r="I515" s="218"/>
      <c r="J515" s="218"/>
      <c r="K515" s="218"/>
      <c r="L515" s="218"/>
      <c r="M515" s="218"/>
      <c r="N515" s="218"/>
      <c r="O515" s="219">
        <f t="shared" si="8"/>
        <v>0</v>
      </c>
      <c r="P515" s="229"/>
      <c r="Q515" s="139"/>
      <c r="R515" s="45"/>
      <c r="S515" s="56"/>
      <c r="T515" s="64"/>
    </row>
    <row r="516" spans="1:20" x14ac:dyDescent="0.25">
      <c r="A516" s="3"/>
      <c r="B516" s="336" t="s">
        <v>159</v>
      </c>
      <c r="C516" s="333" t="s">
        <v>37</v>
      </c>
      <c r="D516" s="218"/>
      <c r="E516" s="218"/>
      <c r="F516" s="218"/>
      <c r="G516" s="218"/>
      <c r="H516" s="218"/>
      <c r="I516" s="218"/>
      <c r="J516" s="218"/>
      <c r="K516" s="218"/>
      <c r="L516" s="218"/>
      <c r="M516" s="218"/>
      <c r="N516" s="218"/>
      <c r="O516" s="219">
        <f t="shared" si="8"/>
        <v>0</v>
      </c>
      <c r="P516" s="229"/>
      <c r="Q516" s="139"/>
      <c r="R516" s="45"/>
      <c r="S516" s="56"/>
      <c r="T516" s="64"/>
    </row>
    <row r="517" spans="1:20" x14ac:dyDescent="0.25">
      <c r="A517" s="3"/>
      <c r="B517" s="336" t="s">
        <v>159</v>
      </c>
      <c r="C517" s="334"/>
      <c r="D517" s="218"/>
      <c r="E517" s="218"/>
      <c r="F517" s="218"/>
      <c r="G517" s="218"/>
      <c r="H517" s="218"/>
      <c r="I517" s="218"/>
      <c r="J517" s="218"/>
      <c r="K517" s="218"/>
      <c r="L517" s="218"/>
      <c r="M517" s="218"/>
      <c r="N517" s="218"/>
      <c r="O517" s="219">
        <f t="shared" si="8"/>
        <v>0</v>
      </c>
      <c r="P517" s="229"/>
      <c r="Q517" s="139"/>
      <c r="R517" s="45"/>
      <c r="S517" s="56"/>
      <c r="T517" s="64"/>
    </row>
    <row r="518" spans="1:20" x14ac:dyDescent="0.25">
      <c r="A518" s="3"/>
      <c r="B518" s="452" t="s">
        <v>142</v>
      </c>
      <c r="C518" s="451"/>
      <c r="D518" s="451"/>
      <c r="E518" s="451"/>
      <c r="F518" s="451"/>
      <c r="G518" s="451"/>
      <c r="H518" s="451"/>
      <c r="I518" s="451"/>
      <c r="J518" s="451"/>
      <c r="K518" s="451"/>
      <c r="L518" s="451"/>
      <c r="M518" s="451"/>
      <c r="N518" s="451"/>
      <c r="O518" s="451"/>
      <c r="P518" s="226">
        <f>SUM(O520:O538)</f>
        <v>0</v>
      </c>
      <c r="Q518" s="227">
        <f>SUM(Q520:Q538)</f>
        <v>0</v>
      </c>
      <c r="R518" s="45"/>
      <c r="S518" s="56"/>
      <c r="T518" s="64"/>
    </row>
    <row r="519" spans="1:20" x14ac:dyDescent="0.25">
      <c r="A519" s="3"/>
      <c r="B519" s="335" t="s">
        <v>0</v>
      </c>
      <c r="C519" s="216" t="s">
        <v>1</v>
      </c>
      <c r="D519" s="216" t="s">
        <v>2</v>
      </c>
      <c r="E519" s="216" t="s">
        <v>28</v>
      </c>
      <c r="F519" s="216" t="s">
        <v>3</v>
      </c>
      <c r="G519" s="216" t="s">
        <v>4</v>
      </c>
      <c r="H519" s="216" t="s">
        <v>5</v>
      </c>
      <c r="I519" s="216" t="s">
        <v>6</v>
      </c>
      <c r="J519" s="216" t="s">
        <v>7</v>
      </c>
      <c r="K519" s="216" t="s">
        <v>8</v>
      </c>
      <c r="L519" s="216" t="s">
        <v>9</v>
      </c>
      <c r="M519" s="216" t="s">
        <v>10</v>
      </c>
      <c r="N519" s="216" t="s">
        <v>11</v>
      </c>
      <c r="O519" s="216" t="s">
        <v>12</v>
      </c>
      <c r="P519" s="217" t="s">
        <v>22</v>
      </c>
      <c r="Q519" s="228" t="s">
        <v>37</v>
      </c>
      <c r="R519" s="45"/>
      <c r="S519" s="56"/>
      <c r="T519" s="64"/>
    </row>
    <row r="520" spans="1:20" x14ac:dyDescent="0.25">
      <c r="A520" s="3"/>
      <c r="B520" s="336" t="s">
        <v>142</v>
      </c>
      <c r="C520" s="332"/>
      <c r="D520" s="218"/>
      <c r="E520" s="218"/>
      <c r="F520" s="218"/>
      <c r="G520" s="218"/>
      <c r="H520" s="218"/>
      <c r="I520" s="218"/>
      <c r="J520" s="218"/>
      <c r="K520" s="218"/>
      <c r="L520" s="218"/>
      <c r="M520" s="218"/>
      <c r="N520" s="218"/>
      <c r="O520" s="219">
        <f t="shared" si="8"/>
        <v>0</v>
      </c>
      <c r="P520" s="229"/>
      <c r="Q520" s="139"/>
      <c r="R520" s="45"/>
      <c r="S520" s="56"/>
      <c r="T520" s="64"/>
    </row>
    <row r="521" spans="1:20" x14ac:dyDescent="0.25">
      <c r="A521" s="3"/>
      <c r="B521" s="336" t="s">
        <v>142</v>
      </c>
      <c r="C521" s="332"/>
      <c r="D521" s="218"/>
      <c r="E521" s="218"/>
      <c r="F521" s="218"/>
      <c r="G521" s="218"/>
      <c r="H521" s="218"/>
      <c r="I521" s="218"/>
      <c r="J521" s="218"/>
      <c r="K521" s="218"/>
      <c r="L521" s="218"/>
      <c r="M521" s="218"/>
      <c r="N521" s="218"/>
      <c r="O521" s="219">
        <f t="shared" si="8"/>
        <v>0</v>
      </c>
      <c r="P521" s="229"/>
      <c r="Q521" s="139"/>
      <c r="R521" s="45"/>
      <c r="S521" s="56"/>
      <c r="T521" s="64"/>
    </row>
    <row r="522" spans="1:20" x14ac:dyDescent="0.25">
      <c r="A522" s="3"/>
      <c r="B522" s="336" t="s">
        <v>142</v>
      </c>
      <c r="C522" s="332"/>
      <c r="D522" s="218"/>
      <c r="E522" s="218"/>
      <c r="F522" s="218"/>
      <c r="G522" s="218"/>
      <c r="H522" s="218"/>
      <c r="I522" s="218"/>
      <c r="J522" s="218"/>
      <c r="K522" s="218"/>
      <c r="L522" s="218"/>
      <c r="M522" s="218"/>
      <c r="N522" s="218"/>
      <c r="O522" s="219">
        <f t="shared" si="8"/>
        <v>0</v>
      </c>
      <c r="P522" s="229"/>
      <c r="Q522" s="139"/>
      <c r="R522" s="45"/>
      <c r="S522" s="56"/>
      <c r="T522" s="64"/>
    </row>
    <row r="523" spans="1:20" x14ac:dyDescent="0.25">
      <c r="A523" s="3"/>
      <c r="B523" s="336" t="s">
        <v>142</v>
      </c>
      <c r="C523" s="332"/>
      <c r="D523" s="218"/>
      <c r="E523" s="218"/>
      <c r="F523" s="218"/>
      <c r="G523" s="218"/>
      <c r="H523" s="218"/>
      <c r="I523" s="218"/>
      <c r="J523" s="218"/>
      <c r="K523" s="218"/>
      <c r="L523" s="218"/>
      <c r="M523" s="218"/>
      <c r="N523" s="218"/>
      <c r="O523" s="219">
        <f t="shared" si="8"/>
        <v>0</v>
      </c>
      <c r="P523" s="229"/>
      <c r="Q523" s="139"/>
      <c r="R523" s="45"/>
      <c r="S523" s="56"/>
      <c r="T523" s="64"/>
    </row>
    <row r="524" spans="1:20" x14ac:dyDescent="0.25">
      <c r="A524" s="3"/>
      <c r="B524" s="336" t="s">
        <v>142</v>
      </c>
      <c r="C524" s="332"/>
      <c r="D524" s="218"/>
      <c r="E524" s="218"/>
      <c r="F524" s="218"/>
      <c r="G524" s="218"/>
      <c r="H524" s="218"/>
      <c r="I524" s="218"/>
      <c r="J524" s="218"/>
      <c r="K524" s="218"/>
      <c r="L524" s="218"/>
      <c r="M524" s="218"/>
      <c r="N524" s="218"/>
      <c r="O524" s="219">
        <f t="shared" si="8"/>
        <v>0</v>
      </c>
      <c r="P524" s="229"/>
      <c r="Q524" s="139"/>
      <c r="R524" s="45"/>
      <c r="S524" s="56"/>
      <c r="T524" s="64"/>
    </row>
    <row r="525" spans="1:20" x14ac:dyDescent="0.25">
      <c r="A525" s="3"/>
      <c r="B525" s="336" t="s">
        <v>142</v>
      </c>
      <c r="C525" s="332"/>
      <c r="D525" s="218"/>
      <c r="E525" s="218"/>
      <c r="F525" s="218"/>
      <c r="G525" s="218"/>
      <c r="H525" s="218"/>
      <c r="I525" s="218"/>
      <c r="J525" s="218"/>
      <c r="K525" s="218"/>
      <c r="L525" s="218"/>
      <c r="M525" s="218"/>
      <c r="N525" s="218"/>
      <c r="O525" s="219">
        <f t="shared" si="8"/>
        <v>0</v>
      </c>
      <c r="P525" s="229"/>
      <c r="Q525" s="139"/>
      <c r="R525" s="45"/>
      <c r="S525" s="56"/>
      <c r="T525" s="64"/>
    </row>
    <row r="526" spans="1:20" x14ac:dyDescent="0.25">
      <c r="A526" s="3"/>
      <c r="B526" s="336" t="s">
        <v>142</v>
      </c>
      <c r="C526" s="332"/>
      <c r="D526" s="218"/>
      <c r="E526" s="218"/>
      <c r="F526" s="218"/>
      <c r="G526" s="218"/>
      <c r="H526" s="218"/>
      <c r="I526" s="218"/>
      <c r="J526" s="218"/>
      <c r="K526" s="218"/>
      <c r="L526" s="218"/>
      <c r="M526" s="218"/>
      <c r="N526" s="218"/>
      <c r="O526" s="219">
        <f t="shared" si="8"/>
        <v>0</v>
      </c>
      <c r="P526" s="229"/>
      <c r="Q526" s="139"/>
      <c r="R526" s="45"/>
      <c r="S526" s="56"/>
      <c r="T526" s="64"/>
    </row>
    <row r="527" spans="1:20" x14ac:dyDescent="0.25">
      <c r="A527" s="3"/>
      <c r="B527" s="336" t="s">
        <v>142</v>
      </c>
      <c r="C527" s="332"/>
      <c r="D527" s="218"/>
      <c r="E527" s="218"/>
      <c r="F527" s="218"/>
      <c r="G527" s="218"/>
      <c r="H527" s="218"/>
      <c r="I527" s="218"/>
      <c r="J527" s="218"/>
      <c r="K527" s="218"/>
      <c r="L527" s="218"/>
      <c r="M527" s="218"/>
      <c r="N527" s="218"/>
      <c r="O527" s="219">
        <f t="shared" si="8"/>
        <v>0</v>
      </c>
      <c r="P527" s="229"/>
      <c r="Q527" s="139"/>
      <c r="R527" s="45"/>
      <c r="S527" s="56"/>
      <c r="T527" s="64"/>
    </row>
    <row r="528" spans="1:20" x14ac:dyDescent="0.25">
      <c r="A528" s="3"/>
      <c r="B528" s="336" t="s">
        <v>142</v>
      </c>
      <c r="C528" s="332"/>
      <c r="D528" s="218"/>
      <c r="E528" s="218"/>
      <c r="F528" s="218"/>
      <c r="G528" s="218"/>
      <c r="H528" s="218"/>
      <c r="I528" s="218"/>
      <c r="J528" s="218"/>
      <c r="K528" s="218"/>
      <c r="L528" s="218"/>
      <c r="M528" s="218"/>
      <c r="N528" s="218"/>
      <c r="O528" s="219">
        <f t="shared" si="8"/>
        <v>0</v>
      </c>
      <c r="P528" s="229"/>
      <c r="Q528" s="139"/>
      <c r="R528" s="45"/>
      <c r="S528" s="56"/>
      <c r="T528" s="64"/>
    </row>
    <row r="529" spans="1:20" x14ac:dyDescent="0.25">
      <c r="A529" s="3"/>
      <c r="B529" s="336" t="s">
        <v>142</v>
      </c>
      <c r="C529" s="332"/>
      <c r="D529" s="218"/>
      <c r="E529" s="218"/>
      <c r="F529" s="218"/>
      <c r="G529" s="218"/>
      <c r="H529" s="218"/>
      <c r="I529" s="218"/>
      <c r="J529" s="218"/>
      <c r="K529" s="218"/>
      <c r="L529" s="218"/>
      <c r="M529" s="218"/>
      <c r="N529" s="218"/>
      <c r="O529" s="219">
        <f t="shared" si="8"/>
        <v>0</v>
      </c>
      <c r="P529" s="229"/>
      <c r="Q529" s="139"/>
      <c r="R529" s="45"/>
      <c r="S529" s="56"/>
      <c r="T529" s="64"/>
    </row>
    <row r="530" spans="1:20" x14ac:dyDescent="0.25">
      <c r="A530" s="3"/>
      <c r="B530" s="336" t="s">
        <v>142</v>
      </c>
      <c r="C530" s="332"/>
      <c r="D530" s="218"/>
      <c r="E530" s="218"/>
      <c r="F530" s="218"/>
      <c r="G530" s="218"/>
      <c r="H530" s="218"/>
      <c r="I530" s="218"/>
      <c r="J530" s="218"/>
      <c r="K530" s="218"/>
      <c r="L530" s="218"/>
      <c r="M530" s="218"/>
      <c r="N530" s="218"/>
      <c r="O530" s="219">
        <f t="shared" si="8"/>
        <v>0</v>
      </c>
      <c r="P530" s="229"/>
      <c r="Q530" s="139"/>
      <c r="R530" s="45"/>
      <c r="S530" s="56"/>
      <c r="T530" s="64"/>
    </row>
    <row r="531" spans="1:20" x14ac:dyDescent="0.25">
      <c r="A531" s="3"/>
      <c r="B531" s="336" t="s">
        <v>142</v>
      </c>
      <c r="C531" s="332"/>
      <c r="D531" s="218"/>
      <c r="E531" s="218"/>
      <c r="F531" s="218"/>
      <c r="G531" s="218"/>
      <c r="H531" s="218"/>
      <c r="I531" s="218"/>
      <c r="J531" s="218"/>
      <c r="K531" s="218"/>
      <c r="L531" s="218"/>
      <c r="M531" s="218"/>
      <c r="N531" s="218"/>
      <c r="O531" s="219">
        <f t="shared" si="8"/>
        <v>0</v>
      </c>
      <c r="P531" s="229"/>
      <c r="Q531" s="139"/>
      <c r="R531" s="45"/>
      <c r="S531" s="56"/>
      <c r="T531" s="64"/>
    </row>
    <row r="532" spans="1:20" x14ac:dyDescent="0.25">
      <c r="A532" s="3"/>
      <c r="B532" s="336" t="s">
        <v>142</v>
      </c>
      <c r="C532" s="332"/>
      <c r="D532" s="218"/>
      <c r="E532" s="218"/>
      <c r="F532" s="218"/>
      <c r="G532" s="218"/>
      <c r="H532" s="218"/>
      <c r="I532" s="218"/>
      <c r="J532" s="218"/>
      <c r="K532" s="218"/>
      <c r="L532" s="218"/>
      <c r="M532" s="218"/>
      <c r="N532" s="218"/>
      <c r="O532" s="219">
        <f t="shared" si="8"/>
        <v>0</v>
      </c>
      <c r="P532" s="229"/>
      <c r="Q532" s="139"/>
      <c r="R532" s="45"/>
      <c r="S532" s="56"/>
      <c r="T532" s="64"/>
    </row>
    <row r="533" spans="1:20" x14ac:dyDescent="0.25">
      <c r="A533" s="3"/>
      <c r="B533" s="336" t="s">
        <v>142</v>
      </c>
      <c r="C533" s="332"/>
      <c r="D533" s="218"/>
      <c r="E533" s="218"/>
      <c r="F533" s="218"/>
      <c r="G533" s="218"/>
      <c r="H533" s="218"/>
      <c r="I533" s="218"/>
      <c r="J533" s="218"/>
      <c r="K533" s="218"/>
      <c r="L533" s="218"/>
      <c r="M533" s="218"/>
      <c r="N533" s="218"/>
      <c r="O533" s="219">
        <f t="shared" si="8"/>
        <v>0</v>
      </c>
      <c r="P533" s="229"/>
      <c r="Q533" s="139"/>
      <c r="R533" s="45"/>
      <c r="S533" s="56"/>
      <c r="T533" s="64"/>
    </row>
    <row r="534" spans="1:20" x14ac:dyDescent="0.25">
      <c r="A534" s="3"/>
      <c r="B534" s="336" t="s">
        <v>142</v>
      </c>
      <c r="C534" s="332"/>
      <c r="D534" s="218"/>
      <c r="E534" s="218"/>
      <c r="F534" s="218"/>
      <c r="G534" s="218"/>
      <c r="H534" s="218"/>
      <c r="I534" s="218"/>
      <c r="J534" s="218"/>
      <c r="K534" s="218"/>
      <c r="L534" s="218"/>
      <c r="M534" s="218"/>
      <c r="N534" s="218"/>
      <c r="O534" s="219">
        <f t="shared" si="8"/>
        <v>0</v>
      </c>
      <c r="P534" s="229"/>
      <c r="Q534" s="139"/>
      <c r="R534" s="45"/>
      <c r="S534" s="56"/>
      <c r="T534" s="64"/>
    </row>
    <row r="535" spans="1:20" x14ac:dyDescent="0.25">
      <c r="A535" s="3"/>
      <c r="B535" s="336" t="s">
        <v>142</v>
      </c>
      <c r="C535" s="332"/>
      <c r="D535" s="218"/>
      <c r="E535" s="218"/>
      <c r="F535" s="218"/>
      <c r="G535" s="218"/>
      <c r="H535" s="218"/>
      <c r="I535" s="218"/>
      <c r="J535" s="218"/>
      <c r="K535" s="218"/>
      <c r="L535" s="218"/>
      <c r="M535" s="218"/>
      <c r="N535" s="218"/>
      <c r="O535" s="219">
        <f t="shared" si="8"/>
        <v>0</v>
      </c>
      <c r="P535" s="229"/>
      <c r="Q535" s="139"/>
      <c r="R535" s="45"/>
      <c r="S535" s="56"/>
      <c r="T535" s="64"/>
    </row>
    <row r="536" spans="1:20" x14ac:dyDescent="0.25">
      <c r="A536" s="3"/>
      <c r="B536" s="336" t="s">
        <v>142</v>
      </c>
      <c r="C536" s="332"/>
      <c r="D536" s="218"/>
      <c r="E536" s="218"/>
      <c r="F536" s="218"/>
      <c r="G536" s="218"/>
      <c r="H536" s="218"/>
      <c r="I536" s="218"/>
      <c r="J536" s="218"/>
      <c r="K536" s="218"/>
      <c r="L536" s="218"/>
      <c r="M536" s="218"/>
      <c r="N536" s="218"/>
      <c r="O536" s="219">
        <f t="shared" si="8"/>
        <v>0</v>
      </c>
      <c r="P536" s="229"/>
      <c r="Q536" s="139"/>
      <c r="R536" s="45"/>
      <c r="S536" s="56"/>
      <c r="T536" s="64"/>
    </row>
    <row r="537" spans="1:20" x14ac:dyDescent="0.25">
      <c r="A537" s="3"/>
      <c r="B537" s="336" t="s">
        <v>142</v>
      </c>
      <c r="C537" s="333" t="s">
        <v>37</v>
      </c>
      <c r="D537" s="218"/>
      <c r="E537" s="218"/>
      <c r="F537" s="218"/>
      <c r="G537" s="218"/>
      <c r="H537" s="218"/>
      <c r="I537" s="218"/>
      <c r="J537" s="218"/>
      <c r="K537" s="218"/>
      <c r="L537" s="218"/>
      <c r="M537" s="218"/>
      <c r="N537" s="218"/>
      <c r="O537" s="219">
        <f t="shared" si="8"/>
        <v>0</v>
      </c>
      <c r="P537" s="229"/>
      <c r="Q537" s="139"/>
      <c r="R537" s="45"/>
      <c r="S537" s="56"/>
      <c r="T537" s="64"/>
    </row>
    <row r="538" spans="1:20" x14ac:dyDescent="0.25">
      <c r="A538" s="3"/>
      <c r="B538" s="336" t="s">
        <v>142</v>
      </c>
      <c r="C538" s="334"/>
      <c r="D538" s="218"/>
      <c r="E538" s="218"/>
      <c r="F538" s="218"/>
      <c r="G538" s="218"/>
      <c r="H538" s="218"/>
      <c r="I538" s="218"/>
      <c r="J538" s="218"/>
      <c r="K538" s="218"/>
      <c r="L538" s="218"/>
      <c r="M538" s="218"/>
      <c r="N538" s="218"/>
      <c r="O538" s="219">
        <f t="shared" si="8"/>
        <v>0</v>
      </c>
      <c r="P538" s="229"/>
      <c r="Q538" s="139"/>
      <c r="R538" s="45"/>
      <c r="S538" s="56"/>
      <c r="T538" s="64"/>
    </row>
    <row r="539" spans="1:20" x14ac:dyDescent="0.25">
      <c r="A539" s="3"/>
      <c r="B539" s="452" t="s">
        <v>143</v>
      </c>
      <c r="C539" s="451"/>
      <c r="D539" s="451"/>
      <c r="E539" s="451"/>
      <c r="F539" s="451"/>
      <c r="G539" s="451"/>
      <c r="H539" s="451"/>
      <c r="I539" s="451"/>
      <c r="J539" s="451"/>
      <c r="K539" s="451"/>
      <c r="L539" s="451"/>
      <c r="M539" s="451"/>
      <c r="N539" s="451"/>
      <c r="O539" s="451"/>
      <c r="P539" s="226">
        <f>SUM(O541:O559)</f>
        <v>0</v>
      </c>
      <c r="Q539" s="227">
        <f>SUM(Q541:Q559)</f>
        <v>0</v>
      </c>
      <c r="R539" s="45"/>
      <c r="S539" s="56"/>
      <c r="T539" s="64"/>
    </row>
    <row r="540" spans="1:20" x14ac:dyDescent="0.25">
      <c r="A540" s="3"/>
      <c r="B540" s="335" t="s">
        <v>0</v>
      </c>
      <c r="C540" s="216" t="s">
        <v>1</v>
      </c>
      <c r="D540" s="216" t="s">
        <v>2</v>
      </c>
      <c r="E540" s="216" t="s">
        <v>28</v>
      </c>
      <c r="F540" s="216" t="s">
        <v>3</v>
      </c>
      <c r="G540" s="216" t="s">
        <v>4</v>
      </c>
      <c r="H540" s="216" t="s">
        <v>5</v>
      </c>
      <c r="I540" s="216" t="s">
        <v>6</v>
      </c>
      <c r="J540" s="216" t="s">
        <v>7</v>
      </c>
      <c r="K540" s="216" t="s">
        <v>8</v>
      </c>
      <c r="L540" s="216" t="s">
        <v>9</v>
      </c>
      <c r="M540" s="216" t="s">
        <v>10</v>
      </c>
      <c r="N540" s="216" t="s">
        <v>11</v>
      </c>
      <c r="O540" s="216" t="s">
        <v>12</v>
      </c>
      <c r="P540" s="217" t="s">
        <v>22</v>
      </c>
      <c r="Q540" s="228" t="s">
        <v>37</v>
      </c>
      <c r="R540" s="45"/>
      <c r="S540" s="56"/>
      <c r="T540" s="64"/>
    </row>
    <row r="541" spans="1:20" x14ac:dyDescent="0.25">
      <c r="A541" s="3"/>
      <c r="B541" s="336" t="s">
        <v>143</v>
      </c>
      <c r="C541" s="338"/>
      <c r="D541" s="220"/>
      <c r="E541" s="218"/>
      <c r="F541" s="218"/>
      <c r="G541" s="218"/>
      <c r="H541" s="218"/>
      <c r="I541" s="218"/>
      <c r="J541" s="218"/>
      <c r="K541" s="218"/>
      <c r="L541" s="218"/>
      <c r="M541" s="218"/>
      <c r="N541" s="218"/>
      <c r="O541" s="219">
        <f t="shared" si="8"/>
        <v>0</v>
      </c>
      <c r="P541" s="229"/>
      <c r="Q541" s="139"/>
      <c r="R541" s="45"/>
      <c r="S541" s="56"/>
      <c r="T541" s="64"/>
    </row>
    <row r="542" spans="1:20" x14ac:dyDescent="0.25">
      <c r="A542" s="3"/>
      <c r="B542" s="336" t="s">
        <v>143</v>
      </c>
      <c r="C542" s="338"/>
      <c r="D542" s="220"/>
      <c r="E542" s="218"/>
      <c r="F542" s="218"/>
      <c r="G542" s="218"/>
      <c r="H542" s="218"/>
      <c r="I542" s="218"/>
      <c r="J542" s="218"/>
      <c r="K542" s="218"/>
      <c r="L542" s="218"/>
      <c r="M542" s="218"/>
      <c r="N542" s="218"/>
      <c r="O542" s="219">
        <f t="shared" si="8"/>
        <v>0</v>
      </c>
      <c r="P542" s="229"/>
      <c r="Q542" s="139"/>
      <c r="R542" s="45"/>
      <c r="S542" s="56"/>
      <c r="T542" s="64"/>
    </row>
    <row r="543" spans="1:20" x14ac:dyDescent="0.25">
      <c r="A543" s="3"/>
      <c r="B543" s="336" t="s">
        <v>143</v>
      </c>
      <c r="C543" s="338"/>
      <c r="D543" s="220"/>
      <c r="E543" s="218"/>
      <c r="F543" s="218"/>
      <c r="G543" s="218"/>
      <c r="H543" s="218"/>
      <c r="I543" s="218"/>
      <c r="J543" s="218"/>
      <c r="K543" s="218"/>
      <c r="L543" s="218"/>
      <c r="M543" s="218"/>
      <c r="N543" s="218"/>
      <c r="O543" s="219">
        <f t="shared" si="8"/>
        <v>0</v>
      </c>
      <c r="P543" s="229"/>
      <c r="Q543" s="139"/>
      <c r="R543" s="45"/>
      <c r="S543" s="56"/>
      <c r="T543" s="64"/>
    </row>
    <row r="544" spans="1:20" x14ac:dyDescent="0.25">
      <c r="A544" s="3"/>
      <c r="B544" s="336" t="s">
        <v>143</v>
      </c>
      <c r="C544" s="338"/>
      <c r="D544" s="220"/>
      <c r="E544" s="218"/>
      <c r="F544" s="218"/>
      <c r="G544" s="218"/>
      <c r="H544" s="218"/>
      <c r="I544" s="218"/>
      <c r="J544" s="218"/>
      <c r="K544" s="218"/>
      <c r="L544" s="218"/>
      <c r="M544" s="218"/>
      <c r="N544" s="218"/>
      <c r="O544" s="219">
        <f t="shared" si="8"/>
        <v>0</v>
      </c>
      <c r="P544" s="229"/>
      <c r="Q544" s="139"/>
      <c r="R544" s="45"/>
      <c r="S544" s="56"/>
      <c r="T544" s="64"/>
    </row>
    <row r="545" spans="1:20" x14ac:dyDescent="0.25">
      <c r="A545" s="3"/>
      <c r="B545" s="336" t="s">
        <v>143</v>
      </c>
      <c r="C545" s="338"/>
      <c r="D545" s="220"/>
      <c r="E545" s="218"/>
      <c r="F545" s="218"/>
      <c r="G545" s="218"/>
      <c r="H545" s="218"/>
      <c r="I545" s="218"/>
      <c r="J545" s="218"/>
      <c r="K545" s="218"/>
      <c r="L545" s="218"/>
      <c r="M545" s="218"/>
      <c r="N545" s="218"/>
      <c r="O545" s="219">
        <f t="shared" si="8"/>
        <v>0</v>
      </c>
      <c r="P545" s="229"/>
      <c r="Q545" s="139"/>
      <c r="R545" s="45"/>
      <c r="S545" s="56"/>
      <c r="T545" s="64"/>
    </row>
    <row r="546" spans="1:20" x14ac:dyDescent="0.25">
      <c r="A546" s="3"/>
      <c r="B546" s="336" t="s">
        <v>143</v>
      </c>
      <c r="C546" s="338"/>
      <c r="D546" s="220"/>
      <c r="E546" s="218"/>
      <c r="F546" s="218"/>
      <c r="G546" s="218"/>
      <c r="H546" s="218"/>
      <c r="I546" s="218"/>
      <c r="J546" s="218"/>
      <c r="K546" s="218"/>
      <c r="L546" s="218"/>
      <c r="M546" s="218"/>
      <c r="N546" s="218"/>
      <c r="O546" s="219">
        <f t="shared" si="8"/>
        <v>0</v>
      </c>
      <c r="P546" s="229"/>
      <c r="Q546" s="139"/>
      <c r="R546" s="45"/>
      <c r="S546" s="56"/>
      <c r="T546" s="64"/>
    </row>
    <row r="547" spans="1:20" x14ac:dyDescent="0.25">
      <c r="A547" s="3"/>
      <c r="B547" s="336" t="s">
        <v>143</v>
      </c>
      <c r="C547" s="338"/>
      <c r="D547" s="220"/>
      <c r="E547" s="218"/>
      <c r="F547" s="218"/>
      <c r="G547" s="218"/>
      <c r="H547" s="218"/>
      <c r="I547" s="218"/>
      <c r="J547" s="218"/>
      <c r="K547" s="218"/>
      <c r="L547" s="218"/>
      <c r="M547" s="218"/>
      <c r="N547" s="218"/>
      <c r="O547" s="219">
        <f t="shared" si="8"/>
        <v>0</v>
      </c>
      <c r="P547" s="229"/>
      <c r="Q547" s="139"/>
      <c r="R547" s="45"/>
      <c r="S547" s="56"/>
      <c r="T547" s="64"/>
    </row>
    <row r="548" spans="1:20" x14ac:dyDescent="0.25">
      <c r="A548" s="3"/>
      <c r="B548" s="336" t="s">
        <v>143</v>
      </c>
      <c r="C548" s="338"/>
      <c r="D548" s="220"/>
      <c r="E548" s="218"/>
      <c r="F548" s="218"/>
      <c r="G548" s="218"/>
      <c r="H548" s="218"/>
      <c r="I548" s="218"/>
      <c r="J548" s="218"/>
      <c r="K548" s="218"/>
      <c r="L548" s="218"/>
      <c r="M548" s="218"/>
      <c r="N548" s="218"/>
      <c r="O548" s="219">
        <f t="shared" si="8"/>
        <v>0</v>
      </c>
      <c r="P548" s="229"/>
      <c r="Q548" s="139"/>
      <c r="R548" s="45"/>
      <c r="S548" s="56"/>
      <c r="T548" s="64"/>
    </row>
    <row r="549" spans="1:20" x14ac:dyDescent="0.25">
      <c r="A549" s="3"/>
      <c r="B549" s="336" t="s">
        <v>143</v>
      </c>
      <c r="C549" s="338"/>
      <c r="D549" s="218"/>
      <c r="E549" s="218"/>
      <c r="F549" s="218"/>
      <c r="G549" s="218"/>
      <c r="H549" s="218"/>
      <c r="I549" s="218"/>
      <c r="J549" s="218"/>
      <c r="K549" s="218"/>
      <c r="L549" s="218"/>
      <c r="M549" s="218"/>
      <c r="N549" s="218"/>
      <c r="O549" s="219">
        <f t="shared" si="8"/>
        <v>0</v>
      </c>
      <c r="P549" s="229"/>
      <c r="Q549" s="139"/>
      <c r="R549" s="45"/>
      <c r="S549" s="56"/>
      <c r="T549" s="64"/>
    </row>
    <row r="550" spans="1:20" x14ac:dyDescent="0.25">
      <c r="A550" s="3"/>
      <c r="B550" s="336" t="s">
        <v>143</v>
      </c>
      <c r="C550" s="332"/>
      <c r="D550" s="218"/>
      <c r="E550" s="218"/>
      <c r="F550" s="218"/>
      <c r="G550" s="218"/>
      <c r="H550" s="218"/>
      <c r="I550" s="218"/>
      <c r="J550" s="218"/>
      <c r="K550" s="218"/>
      <c r="L550" s="218"/>
      <c r="M550" s="218"/>
      <c r="N550" s="218"/>
      <c r="O550" s="219">
        <f t="shared" si="8"/>
        <v>0</v>
      </c>
      <c r="P550" s="229"/>
      <c r="Q550" s="139"/>
      <c r="R550" s="45"/>
      <c r="S550" s="56"/>
      <c r="T550" s="64"/>
    </row>
    <row r="551" spans="1:20" x14ac:dyDescent="0.25">
      <c r="A551" s="3"/>
      <c r="B551" s="336" t="s">
        <v>143</v>
      </c>
      <c r="C551" s="332"/>
      <c r="D551" s="218"/>
      <c r="E551" s="218"/>
      <c r="F551" s="218"/>
      <c r="G551" s="218"/>
      <c r="H551" s="218"/>
      <c r="I551" s="218"/>
      <c r="J551" s="218"/>
      <c r="K551" s="218"/>
      <c r="L551" s="218"/>
      <c r="M551" s="218"/>
      <c r="N551" s="218"/>
      <c r="O551" s="219">
        <f t="shared" si="8"/>
        <v>0</v>
      </c>
      <c r="P551" s="229"/>
      <c r="Q551" s="139"/>
      <c r="R551" s="45"/>
      <c r="S551" s="56"/>
      <c r="T551" s="64"/>
    </row>
    <row r="552" spans="1:20" x14ac:dyDescent="0.25">
      <c r="A552" s="3"/>
      <c r="B552" s="336" t="s">
        <v>143</v>
      </c>
      <c r="C552" s="332"/>
      <c r="D552" s="218"/>
      <c r="E552" s="218"/>
      <c r="F552" s="218"/>
      <c r="G552" s="218"/>
      <c r="H552" s="218"/>
      <c r="I552" s="218"/>
      <c r="J552" s="218"/>
      <c r="K552" s="218"/>
      <c r="L552" s="218"/>
      <c r="M552" s="218"/>
      <c r="N552" s="218"/>
      <c r="O552" s="219">
        <f t="shared" si="8"/>
        <v>0</v>
      </c>
      <c r="P552" s="229"/>
      <c r="Q552" s="139"/>
      <c r="R552" s="45"/>
      <c r="S552" s="56"/>
      <c r="T552" s="64"/>
    </row>
    <row r="553" spans="1:20" x14ac:dyDescent="0.25">
      <c r="A553" s="3"/>
      <c r="B553" s="336" t="s">
        <v>143</v>
      </c>
      <c r="C553" s="332"/>
      <c r="D553" s="218"/>
      <c r="E553" s="218"/>
      <c r="F553" s="218"/>
      <c r="G553" s="218"/>
      <c r="H553" s="218"/>
      <c r="I553" s="218"/>
      <c r="J553" s="218"/>
      <c r="K553" s="218"/>
      <c r="L553" s="218"/>
      <c r="M553" s="218"/>
      <c r="N553" s="218"/>
      <c r="O553" s="219">
        <f t="shared" si="8"/>
        <v>0</v>
      </c>
      <c r="P553" s="229"/>
      <c r="Q553" s="139"/>
      <c r="R553" s="45"/>
      <c r="S553" s="56"/>
      <c r="T553" s="64"/>
    </row>
    <row r="554" spans="1:20" x14ac:dyDescent="0.25">
      <c r="A554" s="3"/>
      <c r="B554" s="336" t="s">
        <v>143</v>
      </c>
      <c r="C554" s="332"/>
      <c r="D554" s="218"/>
      <c r="E554" s="218"/>
      <c r="F554" s="218"/>
      <c r="G554" s="218"/>
      <c r="H554" s="218"/>
      <c r="I554" s="218"/>
      <c r="J554" s="218"/>
      <c r="K554" s="218"/>
      <c r="L554" s="218"/>
      <c r="M554" s="218"/>
      <c r="N554" s="218"/>
      <c r="O554" s="219">
        <f t="shared" si="8"/>
        <v>0</v>
      </c>
      <c r="P554" s="229"/>
      <c r="Q554" s="139"/>
      <c r="R554" s="45"/>
      <c r="S554" s="56"/>
      <c r="T554" s="64"/>
    </row>
    <row r="555" spans="1:20" x14ac:dyDescent="0.25">
      <c r="A555" s="3"/>
      <c r="B555" s="336" t="s">
        <v>143</v>
      </c>
      <c r="C555" s="332"/>
      <c r="D555" s="218"/>
      <c r="E555" s="218"/>
      <c r="F555" s="218"/>
      <c r="G555" s="218"/>
      <c r="H555" s="218"/>
      <c r="I555" s="218"/>
      <c r="J555" s="218"/>
      <c r="K555" s="218"/>
      <c r="L555" s="218"/>
      <c r="M555" s="218"/>
      <c r="N555" s="218"/>
      <c r="O555" s="219">
        <f t="shared" si="8"/>
        <v>0</v>
      </c>
      <c r="P555" s="229"/>
      <c r="Q555" s="139"/>
      <c r="R555" s="45"/>
      <c r="S555" s="56"/>
      <c r="T555" s="64"/>
    </row>
    <row r="556" spans="1:20" x14ac:dyDescent="0.25">
      <c r="A556" s="3"/>
      <c r="B556" s="336" t="s">
        <v>143</v>
      </c>
      <c r="C556" s="332"/>
      <c r="D556" s="218"/>
      <c r="E556" s="218"/>
      <c r="F556" s="218"/>
      <c r="G556" s="218"/>
      <c r="H556" s="218"/>
      <c r="I556" s="218"/>
      <c r="J556" s="218"/>
      <c r="K556" s="218"/>
      <c r="L556" s="218"/>
      <c r="M556" s="218"/>
      <c r="N556" s="218"/>
      <c r="O556" s="219">
        <f t="shared" si="8"/>
        <v>0</v>
      </c>
      <c r="P556" s="229"/>
      <c r="Q556" s="139"/>
      <c r="R556" s="45"/>
      <c r="S556" s="56"/>
      <c r="T556" s="64"/>
    </row>
    <row r="557" spans="1:20" x14ac:dyDescent="0.25">
      <c r="A557" s="3"/>
      <c r="B557" s="336" t="s">
        <v>143</v>
      </c>
      <c r="C557" s="332"/>
      <c r="D557" s="218"/>
      <c r="E557" s="218"/>
      <c r="F557" s="218"/>
      <c r="G557" s="218"/>
      <c r="H557" s="218"/>
      <c r="I557" s="218"/>
      <c r="J557" s="218"/>
      <c r="K557" s="218"/>
      <c r="L557" s="218"/>
      <c r="M557" s="218"/>
      <c r="N557" s="218"/>
      <c r="O557" s="219">
        <f t="shared" si="8"/>
        <v>0</v>
      </c>
      <c r="P557" s="229"/>
      <c r="Q557" s="139"/>
      <c r="R557" s="45"/>
      <c r="S557" s="56"/>
      <c r="T557" s="64"/>
    </row>
    <row r="558" spans="1:20" x14ac:dyDescent="0.25">
      <c r="A558" s="3"/>
      <c r="B558" s="336" t="s">
        <v>143</v>
      </c>
      <c r="C558" s="333" t="s">
        <v>37</v>
      </c>
      <c r="D558" s="218"/>
      <c r="E558" s="218"/>
      <c r="F558" s="218"/>
      <c r="G558" s="218"/>
      <c r="H558" s="218"/>
      <c r="I558" s="218"/>
      <c r="J558" s="218"/>
      <c r="K558" s="218"/>
      <c r="L558" s="218"/>
      <c r="M558" s="218"/>
      <c r="N558" s="218"/>
      <c r="O558" s="219">
        <f t="shared" si="8"/>
        <v>0</v>
      </c>
      <c r="P558" s="229"/>
      <c r="Q558" s="139"/>
      <c r="R558" s="45"/>
      <c r="S558" s="56"/>
      <c r="T558" s="64"/>
    </row>
    <row r="559" spans="1:20" x14ac:dyDescent="0.25">
      <c r="A559" s="3"/>
      <c r="B559" s="336" t="s">
        <v>143</v>
      </c>
      <c r="C559" s="334"/>
      <c r="D559" s="218"/>
      <c r="E559" s="218"/>
      <c r="F559" s="218"/>
      <c r="G559" s="218"/>
      <c r="H559" s="218"/>
      <c r="I559" s="218"/>
      <c r="J559" s="218"/>
      <c r="K559" s="218"/>
      <c r="L559" s="218"/>
      <c r="M559" s="218"/>
      <c r="N559" s="218"/>
      <c r="O559" s="219">
        <f t="shared" si="8"/>
        <v>0</v>
      </c>
      <c r="P559" s="229"/>
      <c r="Q559" s="139"/>
      <c r="R559" s="45"/>
      <c r="S559" s="56"/>
      <c r="T559" s="64"/>
    </row>
    <row r="560" spans="1:20" x14ac:dyDescent="0.25">
      <c r="A560" s="3"/>
      <c r="B560" s="452" t="s">
        <v>144</v>
      </c>
      <c r="C560" s="451"/>
      <c r="D560" s="451"/>
      <c r="E560" s="451"/>
      <c r="F560" s="451"/>
      <c r="G560" s="451"/>
      <c r="H560" s="451"/>
      <c r="I560" s="451"/>
      <c r="J560" s="451"/>
      <c r="K560" s="451"/>
      <c r="L560" s="451"/>
      <c r="M560" s="451"/>
      <c r="N560" s="451"/>
      <c r="O560" s="451"/>
      <c r="P560" s="226">
        <f>SUM(O562:O581)</f>
        <v>0</v>
      </c>
      <c r="Q560" s="227">
        <f>SUM(Q562:Q581)</f>
        <v>0</v>
      </c>
      <c r="R560" s="45"/>
      <c r="S560" s="56"/>
      <c r="T560" s="64"/>
    </row>
    <row r="561" spans="1:20" x14ac:dyDescent="0.25">
      <c r="A561" s="3"/>
      <c r="B561" s="335" t="s">
        <v>0</v>
      </c>
      <c r="C561" s="216" t="s">
        <v>1</v>
      </c>
      <c r="D561" s="216" t="s">
        <v>2</v>
      </c>
      <c r="E561" s="216" t="s">
        <v>28</v>
      </c>
      <c r="F561" s="216" t="s">
        <v>3</v>
      </c>
      <c r="G561" s="216" t="s">
        <v>4</v>
      </c>
      <c r="H561" s="216" t="s">
        <v>5</v>
      </c>
      <c r="I561" s="216" t="s">
        <v>6</v>
      </c>
      <c r="J561" s="216" t="s">
        <v>7</v>
      </c>
      <c r="K561" s="216" t="s">
        <v>8</v>
      </c>
      <c r="L561" s="216" t="s">
        <v>9</v>
      </c>
      <c r="M561" s="216" t="s">
        <v>10</v>
      </c>
      <c r="N561" s="216" t="s">
        <v>11</v>
      </c>
      <c r="O561" s="216" t="s">
        <v>12</v>
      </c>
      <c r="P561" s="217" t="s">
        <v>22</v>
      </c>
      <c r="Q561" s="228" t="s">
        <v>37</v>
      </c>
      <c r="R561" s="45"/>
      <c r="S561" s="56"/>
      <c r="T561" s="64"/>
    </row>
    <row r="562" spans="1:20" x14ac:dyDescent="0.25">
      <c r="A562" s="3"/>
      <c r="B562" s="336" t="s">
        <v>144</v>
      </c>
      <c r="C562" s="332"/>
      <c r="D562" s="218"/>
      <c r="E562" s="218"/>
      <c r="F562" s="218"/>
      <c r="G562" s="218"/>
      <c r="H562" s="218"/>
      <c r="I562" s="218"/>
      <c r="J562" s="218"/>
      <c r="K562" s="218"/>
      <c r="L562" s="218"/>
      <c r="M562" s="218"/>
      <c r="N562" s="218"/>
      <c r="O562" s="219">
        <f t="shared" si="8"/>
        <v>0</v>
      </c>
      <c r="P562" s="229"/>
      <c r="Q562" s="139"/>
      <c r="R562" s="45"/>
      <c r="S562" s="56"/>
      <c r="T562" s="64"/>
    </row>
    <row r="563" spans="1:20" x14ac:dyDescent="0.25">
      <c r="A563" s="3"/>
      <c r="B563" s="336" t="s">
        <v>144</v>
      </c>
      <c r="C563" s="332"/>
      <c r="D563" s="218"/>
      <c r="E563" s="218"/>
      <c r="F563" s="218"/>
      <c r="G563" s="218"/>
      <c r="H563" s="218"/>
      <c r="I563" s="218"/>
      <c r="J563" s="218"/>
      <c r="K563" s="218"/>
      <c r="L563" s="218"/>
      <c r="M563" s="218"/>
      <c r="N563" s="218"/>
      <c r="O563" s="219">
        <f t="shared" si="8"/>
        <v>0</v>
      </c>
      <c r="P563" s="229"/>
      <c r="Q563" s="139"/>
      <c r="R563" s="45"/>
      <c r="S563" s="56"/>
      <c r="T563" s="64"/>
    </row>
    <row r="564" spans="1:20" x14ac:dyDescent="0.25">
      <c r="A564" s="3"/>
      <c r="B564" s="336" t="s">
        <v>144</v>
      </c>
      <c r="C564" s="332"/>
      <c r="D564" s="218"/>
      <c r="E564" s="218"/>
      <c r="F564" s="218"/>
      <c r="G564" s="218"/>
      <c r="H564" s="218"/>
      <c r="I564" s="218"/>
      <c r="J564" s="218"/>
      <c r="K564" s="218"/>
      <c r="L564" s="218"/>
      <c r="M564" s="218"/>
      <c r="N564" s="218"/>
      <c r="O564" s="219">
        <f t="shared" si="8"/>
        <v>0</v>
      </c>
      <c r="P564" s="229"/>
      <c r="Q564" s="139"/>
      <c r="R564" s="45"/>
      <c r="S564" s="56"/>
      <c r="T564" s="64"/>
    </row>
    <row r="565" spans="1:20" x14ac:dyDescent="0.25">
      <c r="A565" s="3"/>
      <c r="B565" s="336" t="s">
        <v>144</v>
      </c>
      <c r="C565" s="332"/>
      <c r="D565" s="218"/>
      <c r="E565" s="218"/>
      <c r="F565" s="218"/>
      <c r="G565" s="218"/>
      <c r="H565" s="218"/>
      <c r="I565" s="218"/>
      <c r="J565" s="218"/>
      <c r="K565" s="218"/>
      <c r="L565" s="218"/>
      <c r="M565" s="218"/>
      <c r="N565" s="218"/>
      <c r="O565" s="219">
        <f t="shared" si="8"/>
        <v>0</v>
      </c>
      <c r="P565" s="229"/>
      <c r="Q565" s="139"/>
      <c r="R565" s="45"/>
      <c r="S565" s="56"/>
      <c r="T565" s="64"/>
    </row>
    <row r="566" spans="1:20" x14ac:dyDescent="0.25">
      <c r="A566" s="3"/>
      <c r="B566" s="336" t="s">
        <v>144</v>
      </c>
      <c r="C566" s="332"/>
      <c r="D566" s="218"/>
      <c r="E566" s="218"/>
      <c r="F566" s="218"/>
      <c r="G566" s="218"/>
      <c r="H566" s="218"/>
      <c r="I566" s="218"/>
      <c r="J566" s="218"/>
      <c r="K566" s="218"/>
      <c r="L566" s="218"/>
      <c r="M566" s="218"/>
      <c r="N566" s="218"/>
      <c r="O566" s="219">
        <f t="shared" si="8"/>
        <v>0</v>
      </c>
      <c r="P566" s="229"/>
      <c r="Q566" s="139"/>
      <c r="R566" s="45"/>
      <c r="S566" s="56"/>
      <c r="T566" s="64"/>
    </row>
    <row r="567" spans="1:20" x14ac:dyDescent="0.25">
      <c r="A567" s="3"/>
      <c r="B567" s="336" t="s">
        <v>144</v>
      </c>
      <c r="C567" s="332"/>
      <c r="D567" s="218"/>
      <c r="E567" s="218"/>
      <c r="F567" s="218"/>
      <c r="G567" s="218"/>
      <c r="H567" s="218"/>
      <c r="I567" s="218"/>
      <c r="J567" s="218"/>
      <c r="K567" s="218"/>
      <c r="L567" s="218"/>
      <c r="M567" s="218"/>
      <c r="N567" s="218"/>
      <c r="O567" s="219">
        <f t="shared" si="8"/>
        <v>0</v>
      </c>
      <c r="P567" s="229"/>
      <c r="Q567" s="139"/>
      <c r="R567" s="45"/>
      <c r="S567" s="56"/>
      <c r="T567" s="64"/>
    </row>
    <row r="568" spans="1:20" x14ac:dyDescent="0.25">
      <c r="A568" s="3"/>
      <c r="B568" s="336" t="s">
        <v>144</v>
      </c>
      <c r="C568" s="332"/>
      <c r="D568" s="218"/>
      <c r="E568" s="218"/>
      <c r="F568" s="218"/>
      <c r="G568" s="218"/>
      <c r="H568" s="218"/>
      <c r="I568" s="218"/>
      <c r="J568" s="218"/>
      <c r="K568" s="218"/>
      <c r="L568" s="218"/>
      <c r="M568" s="218"/>
      <c r="N568" s="218"/>
      <c r="O568" s="219">
        <f t="shared" si="8"/>
        <v>0</v>
      </c>
      <c r="P568" s="229"/>
      <c r="Q568" s="139"/>
      <c r="R568" s="45"/>
      <c r="S568" s="56"/>
      <c r="T568" s="64"/>
    </row>
    <row r="569" spans="1:20" x14ac:dyDescent="0.25">
      <c r="A569" s="3"/>
      <c r="B569" s="336" t="s">
        <v>144</v>
      </c>
      <c r="C569" s="332"/>
      <c r="D569" s="218"/>
      <c r="E569" s="218"/>
      <c r="F569" s="218"/>
      <c r="G569" s="218"/>
      <c r="H569" s="218"/>
      <c r="I569" s="218"/>
      <c r="J569" s="218"/>
      <c r="K569" s="218"/>
      <c r="L569" s="218"/>
      <c r="M569" s="218"/>
      <c r="N569" s="218"/>
      <c r="O569" s="219">
        <f t="shared" si="8"/>
        <v>0</v>
      </c>
      <c r="P569" s="229"/>
      <c r="Q569" s="139"/>
      <c r="R569" s="45"/>
      <c r="S569" s="56"/>
      <c r="T569" s="64"/>
    </row>
    <row r="570" spans="1:20" x14ac:dyDescent="0.25">
      <c r="A570" s="3"/>
      <c r="B570" s="336" t="s">
        <v>144</v>
      </c>
      <c r="C570" s="332"/>
      <c r="D570" s="218"/>
      <c r="E570" s="218"/>
      <c r="F570" s="218"/>
      <c r="G570" s="218"/>
      <c r="H570" s="218"/>
      <c r="I570" s="218"/>
      <c r="J570" s="218"/>
      <c r="K570" s="218"/>
      <c r="L570" s="218"/>
      <c r="M570" s="218"/>
      <c r="N570" s="218"/>
      <c r="O570" s="219">
        <f t="shared" si="8"/>
        <v>0</v>
      </c>
      <c r="P570" s="229"/>
      <c r="Q570" s="139"/>
      <c r="R570" s="45"/>
      <c r="S570" s="56"/>
      <c r="T570" s="64"/>
    </row>
    <row r="571" spans="1:20" x14ac:dyDescent="0.25">
      <c r="A571" s="3"/>
      <c r="B571" s="336" t="s">
        <v>144</v>
      </c>
      <c r="C571" s="332"/>
      <c r="D571" s="218"/>
      <c r="E571" s="218"/>
      <c r="F571" s="218"/>
      <c r="G571" s="218"/>
      <c r="H571" s="218"/>
      <c r="I571" s="218"/>
      <c r="J571" s="218"/>
      <c r="K571" s="218"/>
      <c r="L571" s="218"/>
      <c r="M571" s="218"/>
      <c r="N571" s="218"/>
      <c r="O571" s="219">
        <f t="shared" si="8"/>
        <v>0</v>
      </c>
      <c r="P571" s="229"/>
      <c r="Q571" s="139"/>
      <c r="R571" s="45"/>
      <c r="S571" s="56"/>
      <c r="T571" s="64"/>
    </row>
    <row r="572" spans="1:20" x14ac:dyDescent="0.25">
      <c r="A572" s="3"/>
      <c r="B572" s="336" t="s">
        <v>144</v>
      </c>
      <c r="C572" s="332"/>
      <c r="D572" s="218"/>
      <c r="E572" s="218"/>
      <c r="F572" s="218"/>
      <c r="G572" s="218"/>
      <c r="H572" s="218"/>
      <c r="I572" s="218"/>
      <c r="J572" s="218"/>
      <c r="K572" s="218"/>
      <c r="L572" s="218"/>
      <c r="M572" s="218"/>
      <c r="N572" s="218"/>
      <c r="O572" s="219">
        <f t="shared" si="8"/>
        <v>0</v>
      </c>
      <c r="P572" s="229"/>
      <c r="Q572" s="139"/>
      <c r="R572" s="45"/>
      <c r="S572" s="56"/>
      <c r="T572" s="64"/>
    </row>
    <row r="573" spans="1:20" x14ac:dyDescent="0.25">
      <c r="A573" s="3"/>
      <c r="B573" s="336" t="s">
        <v>144</v>
      </c>
      <c r="C573" s="332"/>
      <c r="D573" s="218"/>
      <c r="E573" s="218"/>
      <c r="F573" s="218"/>
      <c r="G573" s="218"/>
      <c r="H573" s="218"/>
      <c r="I573" s="218"/>
      <c r="J573" s="218"/>
      <c r="K573" s="218"/>
      <c r="L573" s="218"/>
      <c r="M573" s="218"/>
      <c r="N573" s="218"/>
      <c r="O573" s="219">
        <f t="shared" si="8"/>
        <v>0</v>
      </c>
      <c r="P573" s="229"/>
      <c r="Q573" s="139"/>
      <c r="R573" s="45"/>
      <c r="S573" s="56"/>
      <c r="T573" s="64"/>
    </row>
    <row r="574" spans="1:20" x14ac:dyDescent="0.25">
      <c r="A574" s="3"/>
      <c r="B574" s="336" t="s">
        <v>144</v>
      </c>
      <c r="C574" s="332"/>
      <c r="D574" s="218"/>
      <c r="E574" s="218"/>
      <c r="F574" s="218"/>
      <c r="G574" s="218"/>
      <c r="H574" s="218"/>
      <c r="I574" s="218"/>
      <c r="J574" s="218"/>
      <c r="K574" s="218"/>
      <c r="L574" s="218"/>
      <c r="M574" s="218"/>
      <c r="N574" s="218"/>
      <c r="O574" s="219">
        <f t="shared" si="8"/>
        <v>0</v>
      </c>
      <c r="P574" s="229"/>
      <c r="Q574" s="139"/>
      <c r="R574" s="45"/>
      <c r="S574" s="56"/>
      <c r="T574" s="64"/>
    </row>
    <row r="575" spans="1:20" x14ac:dyDescent="0.25">
      <c r="A575" s="3"/>
      <c r="B575" s="336" t="s">
        <v>144</v>
      </c>
      <c r="C575" s="332"/>
      <c r="D575" s="218"/>
      <c r="E575" s="218"/>
      <c r="F575" s="218"/>
      <c r="G575" s="218"/>
      <c r="H575" s="218"/>
      <c r="I575" s="218"/>
      <c r="J575" s="218"/>
      <c r="K575" s="218"/>
      <c r="L575" s="218"/>
      <c r="M575" s="218"/>
      <c r="N575" s="218"/>
      <c r="O575" s="219">
        <f t="shared" si="8"/>
        <v>0</v>
      </c>
      <c r="P575" s="229"/>
      <c r="Q575" s="139"/>
      <c r="R575" s="45"/>
      <c r="S575" s="56"/>
      <c r="T575" s="64"/>
    </row>
    <row r="576" spans="1:20" x14ac:dyDescent="0.25">
      <c r="A576" s="3"/>
      <c r="B576" s="336" t="s">
        <v>144</v>
      </c>
      <c r="C576" s="332"/>
      <c r="D576" s="218"/>
      <c r="E576" s="218"/>
      <c r="F576" s="218"/>
      <c r="G576" s="218"/>
      <c r="H576" s="218"/>
      <c r="I576" s="218"/>
      <c r="J576" s="218"/>
      <c r="K576" s="218"/>
      <c r="L576" s="218"/>
      <c r="M576" s="218"/>
      <c r="N576" s="218"/>
      <c r="O576" s="219">
        <f t="shared" si="8"/>
        <v>0</v>
      </c>
      <c r="P576" s="229"/>
      <c r="Q576" s="139"/>
      <c r="R576" s="45"/>
      <c r="S576" s="56"/>
      <c r="T576" s="64"/>
    </row>
    <row r="577" spans="1:20" x14ac:dyDescent="0.25">
      <c r="A577" s="3"/>
      <c r="B577" s="336" t="s">
        <v>144</v>
      </c>
      <c r="C577" s="332"/>
      <c r="D577" s="218"/>
      <c r="E577" s="218"/>
      <c r="F577" s="218"/>
      <c r="G577" s="218"/>
      <c r="H577" s="218"/>
      <c r="I577" s="218"/>
      <c r="J577" s="218"/>
      <c r="K577" s="218"/>
      <c r="L577" s="218"/>
      <c r="M577" s="218"/>
      <c r="N577" s="218"/>
      <c r="O577" s="219">
        <f t="shared" si="8"/>
        <v>0</v>
      </c>
      <c r="P577" s="229"/>
      <c r="Q577" s="139"/>
      <c r="R577" s="45"/>
      <c r="S577" s="56"/>
      <c r="T577" s="64"/>
    </row>
    <row r="578" spans="1:20" x14ac:dyDescent="0.25">
      <c r="A578" s="3"/>
      <c r="B578" s="336" t="s">
        <v>144</v>
      </c>
      <c r="C578" s="332"/>
      <c r="D578" s="218"/>
      <c r="E578" s="218"/>
      <c r="F578" s="218"/>
      <c r="G578" s="218"/>
      <c r="H578" s="218"/>
      <c r="I578" s="218"/>
      <c r="J578" s="218"/>
      <c r="K578" s="218"/>
      <c r="L578" s="218"/>
      <c r="M578" s="218"/>
      <c r="N578" s="218"/>
      <c r="O578" s="219">
        <f t="shared" si="8"/>
        <v>0</v>
      </c>
      <c r="P578" s="229"/>
      <c r="Q578" s="139"/>
      <c r="R578" s="45"/>
      <c r="S578" s="56"/>
      <c r="T578" s="64"/>
    </row>
    <row r="579" spans="1:20" x14ac:dyDescent="0.25">
      <c r="A579" s="3"/>
      <c r="B579" s="336" t="s">
        <v>144</v>
      </c>
      <c r="C579" s="332"/>
      <c r="D579" s="218"/>
      <c r="E579" s="218"/>
      <c r="F579" s="218"/>
      <c r="G579" s="218"/>
      <c r="H579" s="218"/>
      <c r="I579" s="218"/>
      <c r="J579" s="218"/>
      <c r="K579" s="218"/>
      <c r="L579" s="218"/>
      <c r="M579" s="218"/>
      <c r="N579" s="218"/>
      <c r="O579" s="219">
        <f t="shared" si="8"/>
        <v>0</v>
      </c>
      <c r="P579" s="229"/>
      <c r="Q579" s="139"/>
      <c r="R579" s="45"/>
      <c r="S579" s="56"/>
      <c r="T579" s="64"/>
    </row>
    <row r="580" spans="1:20" x14ac:dyDescent="0.25">
      <c r="A580" s="3"/>
      <c r="B580" s="336" t="s">
        <v>144</v>
      </c>
      <c r="C580" s="333" t="s">
        <v>37</v>
      </c>
      <c r="D580" s="218"/>
      <c r="E580" s="218"/>
      <c r="F580" s="218"/>
      <c r="G580" s="218"/>
      <c r="H580" s="218"/>
      <c r="I580" s="218"/>
      <c r="J580" s="218"/>
      <c r="K580" s="218"/>
      <c r="L580" s="218"/>
      <c r="M580" s="218"/>
      <c r="N580" s="218"/>
      <c r="O580" s="219">
        <f t="shared" si="8"/>
        <v>0</v>
      </c>
      <c r="P580" s="229"/>
      <c r="Q580" s="139"/>
      <c r="R580" s="45"/>
      <c r="S580" s="56"/>
      <c r="T580" s="64"/>
    </row>
    <row r="581" spans="1:20" x14ac:dyDescent="0.25">
      <c r="A581" s="3"/>
      <c r="B581" s="336" t="s">
        <v>144</v>
      </c>
      <c r="C581" s="334"/>
      <c r="D581" s="218"/>
      <c r="E581" s="218"/>
      <c r="F581" s="218"/>
      <c r="G581" s="218"/>
      <c r="H581" s="218"/>
      <c r="I581" s="218"/>
      <c r="J581" s="218"/>
      <c r="K581" s="218"/>
      <c r="L581" s="218"/>
      <c r="M581" s="218"/>
      <c r="N581" s="218"/>
      <c r="O581" s="219">
        <f t="shared" si="8"/>
        <v>0</v>
      </c>
      <c r="P581" s="229"/>
      <c r="Q581" s="139"/>
      <c r="R581" s="45"/>
      <c r="S581" s="56"/>
      <c r="T581" s="64"/>
    </row>
    <row r="582" spans="1:20" x14ac:dyDescent="0.25">
      <c r="A582" s="3"/>
      <c r="B582" s="452" t="s">
        <v>145</v>
      </c>
      <c r="C582" s="451"/>
      <c r="D582" s="451"/>
      <c r="E582" s="451"/>
      <c r="F582" s="451"/>
      <c r="G582" s="451"/>
      <c r="H582" s="451"/>
      <c r="I582" s="451"/>
      <c r="J582" s="451"/>
      <c r="K582" s="451"/>
      <c r="L582" s="451"/>
      <c r="M582" s="451"/>
      <c r="N582" s="451"/>
      <c r="O582" s="451"/>
      <c r="P582" s="226">
        <f>SUM(O584:O602)</f>
        <v>0</v>
      </c>
      <c r="Q582" s="227">
        <f>SUM(Q584:Q602)</f>
        <v>0</v>
      </c>
      <c r="R582" s="45"/>
      <c r="S582" s="56"/>
      <c r="T582" s="64"/>
    </row>
    <row r="583" spans="1:20" x14ac:dyDescent="0.25">
      <c r="A583" s="3"/>
      <c r="B583" s="335" t="s">
        <v>0</v>
      </c>
      <c r="C583" s="216" t="s">
        <v>1</v>
      </c>
      <c r="D583" s="216" t="s">
        <v>2</v>
      </c>
      <c r="E583" s="216" t="s">
        <v>28</v>
      </c>
      <c r="F583" s="216" t="s">
        <v>3</v>
      </c>
      <c r="G583" s="216" t="s">
        <v>4</v>
      </c>
      <c r="H583" s="216" t="s">
        <v>5</v>
      </c>
      <c r="I583" s="216" t="s">
        <v>6</v>
      </c>
      <c r="J583" s="216" t="s">
        <v>7</v>
      </c>
      <c r="K583" s="216" t="s">
        <v>8</v>
      </c>
      <c r="L583" s="216" t="s">
        <v>9</v>
      </c>
      <c r="M583" s="216" t="s">
        <v>10</v>
      </c>
      <c r="N583" s="216" t="s">
        <v>11</v>
      </c>
      <c r="O583" s="216" t="s">
        <v>12</v>
      </c>
      <c r="P583" s="217" t="s">
        <v>22</v>
      </c>
      <c r="Q583" s="228" t="s">
        <v>37</v>
      </c>
      <c r="R583" s="45"/>
      <c r="S583" s="56"/>
      <c r="T583" s="64"/>
    </row>
    <row r="584" spans="1:20" x14ac:dyDescent="0.25">
      <c r="A584" s="3"/>
      <c r="B584" s="336" t="s">
        <v>145</v>
      </c>
      <c r="C584" s="332"/>
      <c r="D584" s="218"/>
      <c r="E584" s="218"/>
      <c r="F584" s="218"/>
      <c r="G584" s="218"/>
      <c r="H584" s="218"/>
      <c r="I584" s="218"/>
      <c r="J584" s="218"/>
      <c r="K584" s="218"/>
      <c r="L584" s="218"/>
      <c r="M584" s="218"/>
      <c r="N584" s="218"/>
      <c r="O584" s="219">
        <f t="shared" si="8"/>
        <v>0</v>
      </c>
      <c r="P584" s="229"/>
      <c r="Q584" s="139"/>
      <c r="R584" s="45"/>
      <c r="S584" s="56"/>
      <c r="T584" s="64"/>
    </row>
    <row r="585" spans="1:20" x14ac:dyDescent="0.25">
      <c r="A585" s="3"/>
      <c r="B585" s="336" t="s">
        <v>145</v>
      </c>
      <c r="C585" s="332"/>
      <c r="D585" s="218"/>
      <c r="E585" s="218"/>
      <c r="F585" s="218"/>
      <c r="G585" s="218"/>
      <c r="H585" s="218"/>
      <c r="I585" s="218"/>
      <c r="J585" s="218"/>
      <c r="K585" s="218"/>
      <c r="L585" s="218"/>
      <c r="M585" s="218"/>
      <c r="N585" s="218"/>
      <c r="O585" s="219">
        <f t="shared" si="8"/>
        <v>0</v>
      </c>
      <c r="P585" s="229"/>
      <c r="Q585" s="139"/>
      <c r="R585" s="45"/>
      <c r="S585" s="56"/>
      <c r="T585" s="64"/>
    </row>
    <row r="586" spans="1:20" x14ac:dyDescent="0.25">
      <c r="A586" s="3"/>
      <c r="B586" s="336" t="s">
        <v>145</v>
      </c>
      <c r="C586" s="332"/>
      <c r="D586" s="218"/>
      <c r="E586" s="218"/>
      <c r="F586" s="218"/>
      <c r="G586" s="218"/>
      <c r="H586" s="218"/>
      <c r="I586" s="218"/>
      <c r="J586" s="218"/>
      <c r="K586" s="218"/>
      <c r="L586" s="218"/>
      <c r="M586" s="218"/>
      <c r="N586" s="218"/>
      <c r="O586" s="219">
        <f t="shared" si="8"/>
        <v>0</v>
      </c>
      <c r="P586" s="229"/>
      <c r="Q586" s="139"/>
      <c r="R586" s="45"/>
      <c r="S586" s="56"/>
      <c r="T586" s="64"/>
    </row>
    <row r="587" spans="1:20" x14ac:dyDescent="0.25">
      <c r="A587" s="3"/>
      <c r="B587" s="336" t="s">
        <v>145</v>
      </c>
      <c r="C587" s="332"/>
      <c r="D587" s="218"/>
      <c r="E587" s="218"/>
      <c r="F587" s="218"/>
      <c r="G587" s="218"/>
      <c r="H587" s="218"/>
      <c r="I587" s="218"/>
      <c r="J587" s="218"/>
      <c r="K587" s="218"/>
      <c r="L587" s="218"/>
      <c r="M587" s="218"/>
      <c r="N587" s="218"/>
      <c r="O587" s="219">
        <f t="shared" si="8"/>
        <v>0</v>
      </c>
      <c r="P587" s="229"/>
      <c r="Q587" s="139"/>
      <c r="R587" s="45"/>
      <c r="S587" s="56"/>
      <c r="T587" s="64"/>
    </row>
    <row r="588" spans="1:20" x14ac:dyDescent="0.25">
      <c r="A588" s="3"/>
      <c r="B588" s="336" t="s">
        <v>145</v>
      </c>
      <c r="C588" s="332"/>
      <c r="D588" s="218"/>
      <c r="E588" s="218"/>
      <c r="F588" s="218"/>
      <c r="G588" s="218"/>
      <c r="H588" s="218"/>
      <c r="I588" s="218"/>
      <c r="J588" s="218"/>
      <c r="K588" s="218"/>
      <c r="L588" s="218"/>
      <c r="M588" s="218"/>
      <c r="N588" s="218"/>
      <c r="O588" s="219">
        <f t="shared" si="8"/>
        <v>0</v>
      </c>
      <c r="P588" s="229"/>
      <c r="Q588" s="139"/>
      <c r="R588" s="45"/>
      <c r="S588" s="56"/>
      <c r="T588" s="64"/>
    </row>
    <row r="589" spans="1:20" x14ac:dyDescent="0.25">
      <c r="A589" s="3"/>
      <c r="B589" s="336" t="s">
        <v>145</v>
      </c>
      <c r="C589" s="332"/>
      <c r="D589" s="218"/>
      <c r="E589" s="218"/>
      <c r="F589" s="218"/>
      <c r="G589" s="218"/>
      <c r="H589" s="218"/>
      <c r="I589" s="218"/>
      <c r="J589" s="218"/>
      <c r="K589" s="218"/>
      <c r="L589" s="218"/>
      <c r="M589" s="218"/>
      <c r="N589" s="218"/>
      <c r="O589" s="219">
        <f t="shared" si="8"/>
        <v>0</v>
      </c>
      <c r="P589" s="229"/>
      <c r="Q589" s="139"/>
      <c r="R589" s="45"/>
      <c r="S589" s="56"/>
      <c r="T589" s="64"/>
    </row>
    <row r="590" spans="1:20" x14ac:dyDescent="0.25">
      <c r="A590" s="3"/>
      <c r="B590" s="336" t="s">
        <v>145</v>
      </c>
      <c r="C590" s="332"/>
      <c r="D590" s="218"/>
      <c r="E590" s="218"/>
      <c r="F590" s="218"/>
      <c r="G590" s="218"/>
      <c r="H590" s="218"/>
      <c r="I590" s="218"/>
      <c r="J590" s="218"/>
      <c r="K590" s="218"/>
      <c r="L590" s="218"/>
      <c r="M590" s="218"/>
      <c r="N590" s="218"/>
      <c r="O590" s="219">
        <f t="shared" si="8"/>
        <v>0</v>
      </c>
      <c r="P590" s="229"/>
      <c r="Q590" s="139"/>
      <c r="R590" s="45"/>
      <c r="S590" s="56"/>
      <c r="T590" s="64"/>
    </row>
    <row r="591" spans="1:20" x14ac:dyDescent="0.25">
      <c r="A591" s="3"/>
      <c r="B591" s="336" t="s">
        <v>145</v>
      </c>
      <c r="C591" s="332"/>
      <c r="D591" s="218"/>
      <c r="E591" s="218"/>
      <c r="F591" s="218"/>
      <c r="G591" s="218"/>
      <c r="H591" s="218"/>
      <c r="I591" s="218"/>
      <c r="J591" s="218"/>
      <c r="K591" s="218"/>
      <c r="L591" s="218"/>
      <c r="M591" s="218"/>
      <c r="N591" s="218"/>
      <c r="O591" s="219">
        <f t="shared" si="8"/>
        <v>0</v>
      </c>
      <c r="P591" s="229"/>
      <c r="Q591" s="139"/>
      <c r="R591" s="45"/>
      <c r="S591" s="56"/>
      <c r="T591" s="64"/>
    </row>
    <row r="592" spans="1:20" x14ac:dyDescent="0.25">
      <c r="A592" s="3"/>
      <c r="B592" s="336" t="s">
        <v>145</v>
      </c>
      <c r="C592" s="332"/>
      <c r="D592" s="218"/>
      <c r="E592" s="218"/>
      <c r="F592" s="218"/>
      <c r="G592" s="218"/>
      <c r="H592" s="218"/>
      <c r="I592" s="218"/>
      <c r="J592" s="218"/>
      <c r="K592" s="218"/>
      <c r="L592" s="218"/>
      <c r="M592" s="218"/>
      <c r="N592" s="218"/>
      <c r="O592" s="219">
        <f t="shared" si="8"/>
        <v>0</v>
      </c>
      <c r="P592" s="229"/>
      <c r="Q592" s="139"/>
      <c r="R592" s="45"/>
      <c r="S592" s="56"/>
      <c r="T592" s="64"/>
    </row>
    <row r="593" spans="1:20" x14ac:dyDescent="0.25">
      <c r="A593" s="3"/>
      <c r="B593" s="336" t="s">
        <v>145</v>
      </c>
      <c r="C593" s="332"/>
      <c r="D593" s="218"/>
      <c r="E593" s="218"/>
      <c r="F593" s="218"/>
      <c r="G593" s="218"/>
      <c r="H593" s="218"/>
      <c r="I593" s="218"/>
      <c r="J593" s="218"/>
      <c r="K593" s="218"/>
      <c r="L593" s="218"/>
      <c r="M593" s="218"/>
      <c r="N593" s="218"/>
      <c r="O593" s="219">
        <f t="shared" si="8"/>
        <v>0</v>
      </c>
      <c r="P593" s="229"/>
      <c r="Q593" s="139"/>
      <c r="R593" s="45"/>
      <c r="S593" s="56"/>
      <c r="T593" s="64"/>
    </row>
    <row r="594" spans="1:20" x14ac:dyDescent="0.25">
      <c r="A594" s="3"/>
      <c r="B594" s="336" t="s">
        <v>145</v>
      </c>
      <c r="C594" s="332"/>
      <c r="D594" s="218"/>
      <c r="E594" s="218"/>
      <c r="F594" s="218"/>
      <c r="G594" s="218"/>
      <c r="H594" s="218"/>
      <c r="I594" s="218"/>
      <c r="J594" s="218"/>
      <c r="K594" s="218"/>
      <c r="L594" s="218"/>
      <c r="M594" s="218"/>
      <c r="N594" s="218"/>
      <c r="O594" s="219">
        <f t="shared" si="8"/>
        <v>0</v>
      </c>
      <c r="P594" s="229"/>
      <c r="Q594" s="139"/>
      <c r="R594" s="45"/>
      <c r="S594" s="56"/>
      <c r="T594" s="64"/>
    </row>
    <row r="595" spans="1:20" x14ac:dyDescent="0.25">
      <c r="A595" s="3"/>
      <c r="B595" s="336" t="s">
        <v>145</v>
      </c>
      <c r="C595" s="332"/>
      <c r="D595" s="218"/>
      <c r="E595" s="218"/>
      <c r="F595" s="218"/>
      <c r="G595" s="218"/>
      <c r="H595" s="218"/>
      <c r="I595" s="218"/>
      <c r="J595" s="218"/>
      <c r="K595" s="218"/>
      <c r="L595" s="218"/>
      <c r="M595" s="218"/>
      <c r="N595" s="218"/>
      <c r="O595" s="219">
        <f t="shared" si="8"/>
        <v>0</v>
      </c>
      <c r="P595" s="229"/>
      <c r="Q595" s="139"/>
      <c r="R595" s="45"/>
      <c r="S595" s="56"/>
      <c r="T595" s="64"/>
    </row>
    <row r="596" spans="1:20" x14ac:dyDescent="0.25">
      <c r="A596" s="3"/>
      <c r="B596" s="336" t="s">
        <v>145</v>
      </c>
      <c r="C596" s="332"/>
      <c r="D596" s="218"/>
      <c r="E596" s="218"/>
      <c r="F596" s="218"/>
      <c r="G596" s="218"/>
      <c r="H596" s="218"/>
      <c r="I596" s="218"/>
      <c r="J596" s="218"/>
      <c r="K596" s="218"/>
      <c r="L596" s="218"/>
      <c r="M596" s="218"/>
      <c r="N596" s="218"/>
      <c r="O596" s="219">
        <f t="shared" si="8"/>
        <v>0</v>
      </c>
      <c r="P596" s="229"/>
      <c r="Q596" s="139"/>
      <c r="R596" s="45"/>
      <c r="S596" s="56"/>
      <c r="T596" s="64"/>
    </row>
    <row r="597" spans="1:20" x14ac:dyDescent="0.25">
      <c r="A597" s="3"/>
      <c r="B597" s="336" t="s">
        <v>145</v>
      </c>
      <c r="C597" s="332"/>
      <c r="D597" s="218"/>
      <c r="E597" s="218"/>
      <c r="F597" s="218"/>
      <c r="G597" s="218"/>
      <c r="H597" s="218"/>
      <c r="I597" s="218"/>
      <c r="J597" s="218"/>
      <c r="K597" s="218"/>
      <c r="L597" s="218"/>
      <c r="M597" s="218"/>
      <c r="N597" s="218"/>
      <c r="O597" s="219">
        <f t="shared" si="8"/>
        <v>0</v>
      </c>
      <c r="P597" s="229"/>
      <c r="Q597" s="139"/>
      <c r="R597" s="45"/>
      <c r="S597" s="56"/>
      <c r="T597" s="64"/>
    </row>
    <row r="598" spans="1:20" x14ac:dyDescent="0.25">
      <c r="A598" s="3"/>
      <c r="B598" s="336" t="s">
        <v>145</v>
      </c>
      <c r="C598" s="332"/>
      <c r="D598" s="218"/>
      <c r="E598" s="218"/>
      <c r="F598" s="218"/>
      <c r="G598" s="218"/>
      <c r="H598" s="218"/>
      <c r="I598" s="218"/>
      <c r="J598" s="218"/>
      <c r="K598" s="218"/>
      <c r="L598" s="218"/>
      <c r="M598" s="218"/>
      <c r="N598" s="218"/>
      <c r="O598" s="219">
        <f t="shared" si="8"/>
        <v>0</v>
      </c>
      <c r="P598" s="229"/>
      <c r="Q598" s="139"/>
      <c r="R598" s="45"/>
      <c r="S598" s="56"/>
      <c r="T598" s="64"/>
    </row>
    <row r="599" spans="1:20" x14ac:dyDescent="0.25">
      <c r="A599" s="3"/>
      <c r="B599" s="336" t="s">
        <v>145</v>
      </c>
      <c r="C599" s="332"/>
      <c r="D599" s="218"/>
      <c r="E599" s="218"/>
      <c r="F599" s="218"/>
      <c r="G599" s="218"/>
      <c r="H599" s="218"/>
      <c r="I599" s="218"/>
      <c r="J599" s="218"/>
      <c r="K599" s="218"/>
      <c r="L599" s="218"/>
      <c r="M599" s="218"/>
      <c r="N599" s="218"/>
      <c r="O599" s="219">
        <f t="shared" si="8"/>
        <v>0</v>
      </c>
      <c r="P599" s="229"/>
      <c r="Q599" s="139"/>
      <c r="R599" s="45"/>
      <c r="S599" s="56"/>
      <c r="T599" s="64"/>
    </row>
    <row r="600" spans="1:20" x14ac:dyDescent="0.25">
      <c r="A600" s="3"/>
      <c r="B600" s="336" t="s">
        <v>145</v>
      </c>
      <c r="C600" s="332"/>
      <c r="D600" s="218"/>
      <c r="E600" s="218"/>
      <c r="F600" s="218"/>
      <c r="G600" s="218"/>
      <c r="H600" s="218"/>
      <c r="I600" s="218"/>
      <c r="J600" s="218"/>
      <c r="K600" s="218"/>
      <c r="L600" s="218"/>
      <c r="M600" s="218"/>
      <c r="N600" s="218"/>
      <c r="O600" s="219">
        <f t="shared" si="8"/>
        <v>0</v>
      </c>
      <c r="P600" s="229"/>
      <c r="Q600" s="139"/>
      <c r="R600" s="45"/>
      <c r="S600" s="56"/>
      <c r="T600" s="64"/>
    </row>
    <row r="601" spans="1:20" x14ac:dyDescent="0.25">
      <c r="A601" s="3"/>
      <c r="B601" s="336" t="s">
        <v>145</v>
      </c>
      <c r="C601" s="333" t="s">
        <v>37</v>
      </c>
      <c r="D601" s="218"/>
      <c r="E601" s="218"/>
      <c r="F601" s="218"/>
      <c r="G601" s="218"/>
      <c r="H601" s="218"/>
      <c r="I601" s="218"/>
      <c r="J601" s="218"/>
      <c r="K601" s="218"/>
      <c r="L601" s="218"/>
      <c r="M601" s="218"/>
      <c r="N601" s="218"/>
      <c r="O601" s="219">
        <f t="shared" si="8"/>
        <v>0</v>
      </c>
      <c r="P601" s="229"/>
      <c r="Q601" s="139"/>
      <c r="R601" s="45"/>
      <c r="S601" s="56"/>
      <c r="T601" s="64"/>
    </row>
    <row r="602" spans="1:20" x14ac:dyDescent="0.25">
      <c r="A602" s="3"/>
      <c r="B602" s="336" t="s">
        <v>145</v>
      </c>
      <c r="C602" s="334"/>
      <c r="D602" s="218"/>
      <c r="E602" s="218"/>
      <c r="F602" s="218"/>
      <c r="G602" s="218"/>
      <c r="H602" s="218"/>
      <c r="I602" s="218"/>
      <c r="J602" s="218"/>
      <c r="K602" s="218"/>
      <c r="L602" s="218"/>
      <c r="M602" s="218"/>
      <c r="N602" s="218"/>
      <c r="O602" s="219">
        <f t="shared" si="8"/>
        <v>0</v>
      </c>
      <c r="P602" s="229"/>
      <c r="Q602" s="139"/>
      <c r="R602" s="45"/>
      <c r="S602" s="56"/>
      <c r="T602" s="64"/>
    </row>
    <row r="603" spans="1:20" x14ac:dyDescent="0.25">
      <c r="A603" s="3"/>
      <c r="B603" s="452" t="s">
        <v>146</v>
      </c>
      <c r="C603" s="451"/>
      <c r="D603" s="451"/>
      <c r="E603" s="451"/>
      <c r="F603" s="451"/>
      <c r="G603" s="451"/>
      <c r="H603" s="451"/>
      <c r="I603" s="451"/>
      <c r="J603" s="451"/>
      <c r="K603" s="451"/>
      <c r="L603" s="451"/>
      <c r="M603" s="451"/>
      <c r="N603" s="451"/>
      <c r="O603" s="451"/>
      <c r="P603" s="226">
        <f>SUM(O605:O623)</f>
        <v>0</v>
      </c>
      <c r="Q603" s="227">
        <f>SUM(Q605:Q623)</f>
        <v>0</v>
      </c>
      <c r="R603" s="45"/>
      <c r="S603" s="56"/>
      <c r="T603" s="64"/>
    </row>
    <row r="604" spans="1:20" x14ac:dyDescent="0.25">
      <c r="A604" s="3"/>
      <c r="B604" s="335" t="s">
        <v>0</v>
      </c>
      <c r="C604" s="216" t="s">
        <v>1</v>
      </c>
      <c r="D604" s="216" t="s">
        <v>2</v>
      </c>
      <c r="E604" s="216" t="s">
        <v>28</v>
      </c>
      <c r="F604" s="216" t="s">
        <v>3</v>
      </c>
      <c r="G604" s="216" t="s">
        <v>4</v>
      </c>
      <c r="H604" s="216" t="s">
        <v>5</v>
      </c>
      <c r="I604" s="216" t="s">
        <v>6</v>
      </c>
      <c r="J604" s="216" t="s">
        <v>7</v>
      </c>
      <c r="K604" s="216" t="s">
        <v>8</v>
      </c>
      <c r="L604" s="216" t="s">
        <v>9</v>
      </c>
      <c r="M604" s="216" t="s">
        <v>10</v>
      </c>
      <c r="N604" s="216" t="s">
        <v>11</v>
      </c>
      <c r="O604" s="216" t="s">
        <v>12</v>
      </c>
      <c r="P604" s="217" t="s">
        <v>22</v>
      </c>
      <c r="Q604" s="228" t="s">
        <v>37</v>
      </c>
      <c r="R604" s="45"/>
      <c r="S604" s="56"/>
      <c r="T604" s="64"/>
    </row>
    <row r="605" spans="1:20" x14ac:dyDescent="0.25">
      <c r="A605" s="3"/>
      <c r="B605" s="336" t="s">
        <v>146</v>
      </c>
      <c r="C605" s="332"/>
      <c r="D605" s="218"/>
      <c r="E605" s="218"/>
      <c r="F605" s="218"/>
      <c r="G605" s="218"/>
      <c r="H605" s="218"/>
      <c r="I605" s="218"/>
      <c r="J605" s="218"/>
      <c r="K605" s="218"/>
      <c r="L605" s="218"/>
      <c r="M605" s="218"/>
      <c r="N605" s="218"/>
      <c r="O605" s="219">
        <f t="shared" si="8"/>
        <v>0</v>
      </c>
      <c r="P605" s="229"/>
      <c r="Q605" s="139"/>
      <c r="R605" s="45"/>
      <c r="S605" s="56"/>
      <c r="T605" s="64"/>
    </row>
    <row r="606" spans="1:20" x14ac:dyDescent="0.25">
      <c r="A606" s="3"/>
      <c r="B606" s="336" t="s">
        <v>146</v>
      </c>
      <c r="C606" s="332"/>
      <c r="D606" s="218"/>
      <c r="E606" s="218"/>
      <c r="F606" s="218"/>
      <c r="G606" s="218"/>
      <c r="H606" s="218"/>
      <c r="I606" s="218"/>
      <c r="J606" s="218"/>
      <c r="K606" s="218"/>
      <c r="L606" s="218"/>
      <c r="M606" s="218"/>
      <c r="N606" s="218"/>
      <c r="O606" s="219">
        <f t="shared" si="8"/>
        <v>0</v>
      </c>
      <c r="P606" s="229"/>
      <c r="Q606" s="139"/>
      <c r="R606" s="45"/>
      <c r="S606" s="56"/>
      <c r="T606" s="64"/>
    </row>
    <row r="607" spans="1:20" x14ac:dyDescent="0.25">
      <c r="A607" s="3"/>
      <c r="B607" s="336" t="s">
        <v>146</v>
      </c>
      <c r="C607" s="332"/>
      <c r="D607" s="218"/>
      <c r="E607" s="218"/>
      <c r="F607" s="218"/>
      <c r="G607" s="218"/>
      <c r="H607" s="218"/>
      <c r="I607" s="218"/>
      <c r="J607" s="218"/>
      <c r="K607" s="218"/>
      <c r="L607" s="218"/>
      <c r="M607" s="218"/>
      <c r="N607" s="218"/>
      <c r="O607" s="219">
        <f t="shared" si="8"/>
        <v>0</v>
      </c>
      <c r="P607" s="229"/>
      <c r="Q607" s="139"/>
      <c r="R607" s="45"/>
      <c r="S607" s="56"/>
      <c r="T607" s="64"/>
    </row>
    <row r="608" spans="1:20" x14ac:dyDescent="0.25">
      <c r="A608" s="3"/>
      <c r="B608" s="336" t="s">
        <v>146</v>
      </c>
      <c r="C608" s="332"/>
      <c r="D608" s="218"/>
      <c r="E608" s="218"/>
      <c r="F608" s="218"/>
      <c r="G608" s="218"/>
      <c r="H608" s="218"/>
      <c r="I608" s="218"/>
      <c r="J608" s="218"/>
      <c r="K608" s="218"/>
      <c r="L608" s="218"/>
      <c r="M608" s="218"/>
      <c r="N608" s="218"/>
      <c r="O608" s="219">
        <f t="shared" si="8"/>
        <v>0</v>
      </c>
      <c r="P608" s="229"/>
      <c r="Q608" s="139"/>
      <c r="R608" s="45"/>
      <c r="S608" s="56"/>
      <c r="T608" s="64"/>
    </row>
    <row r="609" spans="1:20" x14ac:dyDescent="0.25">
      <c r="A609" s="3"/>
      <c r="B609" s="336" t="s">
        <v>146</v>
      </c>
      <c r="C609" s="332"/>
      <c r="D609" s="218"/>
      <c r="E609" s="218"/>
      <c r="F609" s="218"/>
      <c r="G609" s="218"/>
      <c r="H609" s="218"/>
      <c r="I609" s="218"/>
      <c r="J609" s="218"/>
      <c r="K609" s="218"/>
      <c r="L609" s="218"/>
      <c r="M609" s="218"/>
      <c r="N609" s="218"/>
      <c r="O609" s="219">
        <f t="shared" si="8"/>
        <v>0</v>
      </c>
      <c r="P609" s="229"/>
      <c r="Q609" s="139"/>
      <c r="R609" s="45"/>
      <c r="S609" s="56"/>
      <c r="T609" s="64"/>
    </row>
    <row r="610" spans="1:20" x14ac:dyDescent="0.25">
      <c r="A610" s="3"/>
      <c r="B610" s="336" t="s">
        <v>146</v>
      </c>
      <c r="C610" s="332"/>
      <c r="D610" s="218"/>
      <c r="E610" s="218"/>
      <c r="F610" s="218"/>
      <c r="G610" s="218"/>
      <c r="H610" s="218"/>
      <c r="I610" s="218"/>
      <c r="J610" s="218"/>
      <c r="K610" s="218"/>
      <c r="L610" s="218"/>
      <c r="M610" s="218"/>
      <c r="N610" s="218"/>
      <c r="O610" s="219">
        <f t="shared" si="8"/>
        <v>0</v>
      </c>
      <c r="P610" s="229"/>
      <c r="Q610" s="139"/>
      <c r="R610" s="45"/>
      <c r="S610" s="56"/>
      <c r="T610" s="64"/>
    </row>
    <row r="611" spans="1:20" x14ac:dyDescent="0.25">
      <c r="A611" s="3"/>
      <c r="B611" s="336" t="s">
        <v>146</v>
      </c>
      <c r="C611" s="332"/>
      <c r="D611" s="218"/>
      <c r="E611" s="218"/>
      <c r="F611" s="218"/>
      <c r="G611" s="218"/>
      <c r="H611" s="218"/>
      <c r="I611" s="218"/>
      <c r="J611" s="218"/>
      <c r="K611" s="218"/>
      <c r="L611" s="218"/>
      <c r="M611" s="218"/>
      <c r="N611" s="218"/>
      <c r="O611" s="219">
        <f t="shared" si="8"/>
        <v>0</v>
      </c>
      <c r="P611" s="229"/>
      <c r="Q611" s="139"/>
      <c r="R611" s="45"/>
      <c r="S611" s="56"/>
      <c r="T611" s="64"/>
    </row>
    <row r="612" spans="1:20" x14ac:dyDescent="0.25">
      <c r="A612" s="3"/>
      <c r="B612" s="336" t="s">
        <v>146</v>
      </c>
      <c r="C612" s="332"/>
      <c r="D612" s="218"/>
      <c r="E612" s="218"/>
      <c r="F612" s="218"/>
      <c r="G612" s="218"/>
      <c r="H612" s="218"/>
      <c r="I612" s="218"/>
      <c r="J612" s="218"/>
      <c r="K612" s="218"/>
      <c r="L612" s="218"/>
      <c r="M612" s="218"/>
      <c r="N612" s="218"/>
      <c r="O612" s="219">
        <f t="shared" si="8"/>
        <v>0</v>
      </c>
      <c r="P612" s="229"/>
      <c r="Q612" s="139"/>
      <c r="R612" s="45"/>
      <c r="S612" s="56"/>
      <c r="T612" s="64"/>
    </row>
    <row r="613" spans="1:20" x14ac:dyDescent="0.25">
      <c r="A613" s="3"/>
      <c r="B613" s="336" t="s">
        <v>146</v>
      </c>
      <c r="C613" s="332"/>
      <c r="D613" s="218"/>
      <c r="E613" s="218"/>
      <c r="F613" s="218"/>
      <c r="G613" s="218"/>
      <c r="H613" s="218"/>
      <c r="I613" s="218"/>
      <c r="J613" s="218"/>
      <c r="K613" s="218"/>
      <c r="L613" s="218"/>
      <c r="M613" s="218"/>
      <c r="N613" s="218"/>
      <c r="O613" s="219">
        <f t="shared" si="8"/>
        <v>0</v>
      </c>
      <c r="P613" s="229"/>
      <c r="Q613" s="139"/>
      <c r="R613" s="45"/>
      <c r="S613" s="56"/>
      <c r="T613" s="64"/>
    </row>
    <row r="614" spans="1:20" x14ac:dyDescent="0.25">
      <c r="A614" s="3"/>
      <c r="B614" s="336" t="s">
        <v>146</v>
      </c>
      <c r="C614" s="332"/>
      <c r="D614" s="218"/>
      <c r="E614" s="218"/>
      <c r="F614" s="218"/>
      <c r="G614" s="218"/>
      <c r="H614" s="218"/>
      <c r="I614" s="218"/>
      <c r="J614" s="218"/>
      <c r="K614" s="218"/>
      <c r="L614" s="218"/>
      <c r="M614" s="218"/>
      <c r="N614" s="218"/>
      <c r="O614" s="219">
        <f t="shared" si="8"/>
        <v>0</v>
      </c>
      <c r="P614" s="229"/>
      <c r="Q614" s="139"/>
      <c r="R614" s="45"/>
      <c r="S614" s="56"/>
      <c r="T614" s="64"/>
    </row>
    <row r="615" spans="1:20" x14ac:dyDescent="0.25">
      <c r="A615" s="3"/>
      <c r="B615" s="336" t="s">
        <v>146</v>
      </c>
      <c r="C615" s="332"/>
      <c r="D615" s="218"/>
      <c r="E615" s="218"/>
      <c r="F615" s="218"/>
      <c r="G615" s="218"/>
      <c r="H615" s="218"/>
      <c r="I615" s="218"/>
      <c r="J615" s="218"/>
      <c r="K615" s="218"/>
      <c r="L615" s="218"/>
      <c r="M615" s="218"/>
      <c r="N615" s="218"/>
      <c r="O615" s="219">
        <f t="shared" si="8"/>
        <v>0</v>
      </c>
      <c r="P615" s="229"/>
      <c r="Q615" s="139"/>
      <c r="R615" s="45"/>
      <c r="S615" s="56"/>
      <c r="T615" s="64"/>
    </row>
    <row r="616" spans="1:20" x14ac:dyDescent="0.25">
      <c r="A616" s="3"/>
      <c r="B616" s="336" t="s">
        <v>146</v>
      </c>
      <c r="C616" s="332"/>
      <c r="D616" s="218"/>
      <c r="E616" s="218"/>
      <c r="F616" s="218"/>
      <c r="G616" s="218"/>
      <c r="H616" s="218"/>
      <c r="I616" s="218"/>
      <c r="J616" s="218"/>
      <c r="K616" s="218"/>
      <c r="L616" s="218"/>
      <c r="M616" s="218"/>
      <c r="N616" s="218"/>
      <c r="O616" s="219">
        <f t="shared" si="8"/>
        <v>0</v>
      </c>
      <c r="P616" s="229"/>
      <c r="Q616" s="139"/>
      <c r="R616" s="45"/>
      <c r="S616" s="56"/>
      <c r="T616" s="64"/>
    </row>
    <row r="617" spans="1:20" x14ac:dyDescent="0.25">
      <c r="A617" s="3"/>
      <c r="B617" s="336" t="s">
        <v>146</v>
      </c>
      <c r="C617" s="332"/>
      <c r="D617" s="218"/>
      <c r="E617" s="218"/>
      <c r="F617" s="218"/>
      <c r="G617" s="218"/>
      <c r="H617" s="218"/>
      <c r="I617" s="218"/>
      <c r="J617" s="218"/>
      <c r="K617" s="218"/>
      <c r="L617" s="218"/>
      <c r="M617" s="218"/>
      <c r="N617" s="218"/>
      <c r="O617" s="219">
        <f t="shared" si="8"/>
        <v>0</v>
      </c>
      <c r="P617" s="229"/>
      <c r="Q617" s="139"/>
      <c r="R617" s="45"/>
      <c r="S617" s="56"/>
      <c r="T617" s="64"/>
    </row>
    <row r="618" spans="1:20" x14ac:dyDescent="0.25">
      <c r="A618" s="3"/>
      <c r="B618" s="336" t="s">
        <v>146</v>
      </c>
      <c r="C618" s="332"/>
      <c r="D618" s="218"/>
      <c r="E618" s="218"/>
      <c r="F618" s="218"/>
      <c r="G618" s="218"/>
      <c r="H618" s="218"/>
      <c r="I618" s="218"/>
      <c r="J618" s="218"/>
      <c r="K618" s="218"/>
      <c r="L618" s="218"/>
      <c r="M618" s="218"/>
      <c r="N618" s="218"/>
      <c r="O618" s="219">
        <f t="shared" si="8"/>
        <v>0</v>
      </c>
      <c r="P618" s="229"/>
      <c r="Q618" s="139"/>
      <c r="R618" s="45"/>
      <c r="S618" s="56"/>
      <c r="T618" s="64"/>
    </row>
    <row r="619" spans="1:20" x14ac:dyDescent="0.25">
      <c r="A619" s="3"/>
      <c r="B619" s="336" t="s">
        <v>146</v>
      </c>
      <c r="C619" s="332"/>
      <c r="D619" s="218"/>
      <c r="E619" s="218"/>
      <c r="F619" s="218"/>
      <c r="G619" s="218"/>
      <c r="H619" s="218"/>
      <c r="I619" s="218"/>
      <c r="J619" s="218"/>
      <c r="K619" s="218"/>
      <c r="L619" s="218"/>
      <c r="M619" s="218"/>
      <c r="N619" s="218"/>
      <c r="O619" s="219">
        <f t="shared" si="8"/>
        <v>0</v>
      </c>
      <c r="P619" s="229"/>
      <c r="Q619" s="139"/>
      <c r="R619" s="45"/>
      <c r="S619" s="56"/>
      <c r="T619" s="64"/>
    </row>
    <row r="620" spans="1:20" x14ac:dyDescent="0.25">
      <c r="A620" s="3"/>
      <c r="B620" s="336" t="s">
        <v>146</v>
      </c>
      <c r="C620" s="332"/>
      <c r="D620" s="218"/>
      <c r="E620" s="218"/>
      <c r="F620" s="218"/>
      <c r="G620" s="218"/>
      <c r="H620" s="218"/>
      <c r="I620" s="218"/>
      <c r="J620" s="218"/>
      <c r="K620" s="218"/>
      <c r="L620" s="218"/>
      <c r="M620" s="218"/>
      <c r="N620" s="218"/>
      <c r="O620" s="219">
        <f t="shared" si="8"/>
        <v>0</v>
      </c>
      <c r="P620" s="229"/>
      <c r="Q620" s="139"/>
      <c r="R620" s="45"/>
      <c r="S620" s="56"/>
      <c r="T620" s="64"/>
    </row>
    <row r="621" spans="1:20" x14ac:dyDescent="0.25">
      <c r="A621" s="3"/>
      <c r="B621" s="336" t="s">
        <v>146</v>
      </c>
      <c r="C621" s="332"/>
      <c r="D621" s="218"/>
      <c r="E621" s="218"/>
      <c r="F621" s="218"/>
      <c r="G621" s="218"/>
      <c r="H621" s="218"/>
      <c r="I621" s="218"/>
      <c r="J621" s="218"/>
      <c r="K621" s="218"/>
      <c r="L621" s="218"/>
      <c r="M621" s="218"/>
      <c r="N621" s="218"/>
      <c r="O621" s="219">
        <f t="shared" si="8"/>
        <v>0</v>
      </c>
      <c r="P621" s="229"/>
      <c r="Q621" s="139"/>
      <c r="R621" s="45"/>
      <c r="S621" s="56"/>
      <c r="T621" s="64"/>
    </row>
    <row r="622" spans="1:20" x14ac:dyDescent="0.25">
      <c r="A622" s="3"/>
      <c r="B622" s="336" t="s">
        <v>146</v>
      </c>
      <c r="C622" s="333" t="s">
        <v>37</v>
      </c>
      <c r="D622" s="218"/>
      <c r="E622" s="218"/>
      <c r="F622" s="218"/>
      <c r="G622" s="218"/>
      <c r="H622" s="218"/>
      <c r="I622" s="218"/>
      <c r="J622" s="218"/>
      <c r="K622" s="218"/>
      <c r="L622" s="218"/>
      <c r="M622" s="218"/>
      <c r="N622" s="218"/>
      <c r="O622" s="219">
        <f t="shared" si="8"/>
        <v>0</v>
      </c>
      <c r="P622" s="229"/>
      <c r="Q622" s="139"/>
      <c r="R622" s="45"/>
      <c r="S622" s="56"/>
      <c r="T622" s="64"/>
    </row>
    <row r="623" spans="1:20" x14ac:dyDescent="0.25">
      <c r="A623" s="3"/>
      <c r="B623" s="336" t="s">
        <v>146</v>
      </c>
      <c r="C623" s="334"/>
      <c r="D623" s="218"/>
      <c r="E623" s="218"/>
      <c r="F623" s="218"/>
      <c r="G623" s="218"/>
      <c r="H623" s="218"/>
      <c r="I623" s="218"/>
      <c r="J623" s="218"/>
      <c r="K623" s="218"/>
      <c r="L623" s="218"/>
      <c r="M623" s="218"/>
      <c r="N623" s="218"/>
      <c r="O623" s="219">
        <f t="shared" si="8"/>
        <v>0</v>
      </c>
      <c r="P623" s="229"/>
      <c r="Q623" s="139"/>
      <c r="R623" s="45"/>
      <c r="S623" s="56"/>
      <c r="T623" s="64"/>
    </row>
    <row r="624" spans="1:20" x14ac:dyDescent="0.25">
      <c r="A624" s="3"/>
      <c r="B624" s="452" t="s">
        <v>147</v>
      </c>
      <c r="C624" s="451"/>
      <c r="D624" s="451"/>
      <c r="E624" s="451"/>
      <c r="F624" s="451"/>
      <c r="G624" s="451"/>
      <c r="H624" s="451"/>
      <c r="I624" s="451"/>
      <c r="J624" s="451"/>
      <c r="K624" s="451"/>
      <c r="L624" s="451"/>
      <c r="M624" s="451"/>
      <c r="N624" s="451"/>
      <c r="O624" s="451"/>
      <c r="P624" s="226">
        <f>SUM(O626:O644)</f>
        <v>0</v>
      </c>
      <c r="Q624" s="227">
        <f>SUM(Q626:Q644)</f>
        <v>0</v>
      </c>
      <c r="R624" s="45"/>
      <c r="S624" s="56"/>
      <c r="T624" s="64"/>
    </row>
    <row r="625" spans="1:20" x14ac:dyDescent="0.25">
      <c r="A625" s="3"/>
      <c r="B625" s="335" t="s">
        <v>0</v>
      </c>
      <c r="C625" s="216" t="s">
        <v>1</v>
      </c>
      <c r="D625" s="216" t="s">
        <v>2</v>
      </c>
      <c r="E625" s="216" t="s">
        <v>28</v>
      </c>
      <c r="F625" s="216" t="s">
        <v>3</v>
      </c>
      <c r="G625" s="216" t="s">
        <v>4</v>
      </c>
      <c r="H625" s="216" t="s">
        <v>5</v>
      </c>
      <c r="I625" s="216" t="s">
        <v>6</v>
      </c>
      <c r="J625" s="216" t="s">
        <v>7</v>
      </c>
      <c r="K625" s="216" t="s">
        <v>8</v>
      </c>
      <c r="L625" s="216" t="s">
        <v>9</v>
      </c>
      <c r="M625" s="216" t="s">
        <v>10</v>
      </c>
      <c r="N625" s="216" t="s">
        <v>11</v>
      </c>
      <c r="O625" s="216" t="s">
        <v>12</v>
      </c>
      <c r="P625" s="217" t="s">
        <v>22</v>
      </c>
      <c r="Q625" s="228" t="s">
        <v>37</v>
      </c>
      <c r="R625" s="45"/>
      <c r="S625" s="56"/>
      <c r="T625" s="64"/>
    </row>
    <row r="626" spans="1:20" x14ac:dyDescent="0.25">
      <c r="A626" s="3"/>
      <c r="B626" s="336" t="s">
        <v>147</v>
      </c>
      <c r="C626" s="332"/>
      <c r="D626" s="218"/>
      <c r="E626" s="218"/>
      <c r="F626" s="218"/>
      <c r="G626" s="218"/>
      <c r="H626" s="218"/>
      <c r="I626" s="218"/>
      <c r="J626" s="218"/>
      <c r="K626" s="218"/>
      <c r="L626" s="218"/>
      <c r="M626" s="218"/>
      <c r="N626" s="218"/>
      <c r="O626" s="219">
        <f t="shared" si="8"/>
        <v>0</v>
      </c>
      <c r="P626" s="229"/>
      <c r="Q626" s="139"/>
      <c r="R626" s="45"/>
      <c r="S626" s="56"/>
      <c r="T626" s="64"/>
    </row>
    <row r="627" spans="1:20" x14ac:dyDescent="0.25">
      <c r="A627" s="3"/>
      <c r="B627" s="336" t="s">
        <v>147</v>
      </c>
      <c r="C627" s="332"/>
      <c r="D627" s="218"/>
      <c r="E627" s="218"/>
      <c r="F627" s="218"/>
      <c r="G627" s="218"/>
      <c r="H627" s="218"/>
      <c r="I627" s="218"/>
      <c r="J627" s="218"/>
      <c r="K627" s="218"/>
      <c r="L627" s="218"/>
      <c r="M627" s="218"/>
      <c r="N627" s="218"/>
      <c r="O627" s="219">
        <f t="shared" si="8"/>
        <v>0</v>
      </c>
      <c r="P627" s="229"/>
      <c r="Q627" s="139"/>
      <c r="R627" s="45"/>
      <c r="S627" s="56"/>
      <c r="T627" s="64"/>
    </row>
    <row r="628" spans="1:20" x14ac:dyDescent="0.25">
      <c r="A628" s="3"/>
      <c r="B628" s="336" t="s">
        <v>147</v>
      </c>
      <c r="C628" s="332"/>
      <c r="D628" s="218"/>
      <c r="E628" s="218"/>
      <c r="F628" s="218"/>
      <c r="G628" s="218"/>
      <c r="H628" s="218"/>
      <c r="I628" s="218"/>
      <c r="J628" s="218"/>
      <c r="K628" s="218"/>
      <c r="L628" s="218"/>
      <c r="M628" s="218"/>
      <c r="N628" s="218"/>
      <c r="O628" s="219">
        <f t="shared" si="8"/>
        <v>0</v>
      </c>
      <c r="P628" s="229"/>
      <c r="Q628" s="139"/>
      <c r="R628" s="45"/>
      <c r="S628" s="56"/>
      <c r="T628" s="64"/>
    </row>
    <row r="629" spans="1:20" x14ac:dyDescent="0.25">
      <c r="A629" s="3"/>
      <c r="B629" s="336" t="s">
        <v>147</v>
      </c>
      <c r="C629" s="332"/>
      <c r="D629" s="218"/>
      <c r="E629" s="218"/>
      <c r="F629" s="218"/>
      <c r="G629" s="218"/>
      <c r="H629" s="218"/>
      <c r="I629" s="218"/>
      <c r="J629" s="218"/>
      <c r="K629" s="218"/>
      <c r="L629" s="218"/>
      <c r="M629" s="218"/>
      <c r="N629" s="218"/>
      <c r="O629" s="219">
        <f t="shared" si="8"/>
        <v>0</v>
      </c>
      <c r="P629" s="229"/>
      <c r="Q629" s="139"/>
      <c r="R629" s="45"/>
      <c r="S629" s="56"/>
      <c r="T629" s="64"/>
    </row>
    <row r="630" spans="1:20" x14ac:dyDescent="0.25">
      <c r="A630" s="3"/>
      <c r="B630" s="336" t="s">
        <v>147</v>
      </c>
      <c r="C630" s="332"/>
      <c r="D630" s="218"/>
      <c r="E630" s="218"/>
      <c r="F630" s="218"/>
      <c r="G630" s="218"/>
      <c r="H630" s="218"/>
      <c r="I630" s="218"/>
      <c r="J630" s="218"/>
      <c r="K630" s="218"/>
      <c r="L630" s="218"/>
      <c r="M630" s="218"/>
      <c r="N630" s="218"/>
      <c r="O630" s="219">
        <f t="shared" si="8"/>
        <v>0</v>
      </c>
      <c r="P630" s="229"/>
      <c r="Q630" s="139"/>
      <c r="R630" s="45"/>
      <c r="S630" s="56"/>
      <c r="T630" s="64"/>
    </row>
    <row r="631" spans="1:20" x14ac:dyDescent="0.25">
      <c r="A631" s="3"/>
      <c r="B631" s="336" t="s">
        <v>147</v>
      </c>
      <c r="C631" s="332"/>
      <c r="D631" s="218"/>
      <c r="E631" s="218"/>
      <c r="F631" s="218"/>
      <c r="G631" s="218"/>
      <c r="H631" s="218"/>
      <c r="I631" s="218"/>
      <c r="J631" s="218"/>
      <c r="K631" s="218"/>
      <c r="L631" s="218"/>
      <c r="M631" s="218"/>
      <c r="N631" s="218"/>
      <c r="O631" s="219">
        <f t="shared" si="8"/>
        <v>0</v>
      </c>
      <c r="P631" s="229"/>
      <c r="Q631" s="139"/>
      <c r="R631" s="45"/>
      <c r="S631" s="56"/>
      <c r="T631" s="64"/>
    </row>
    <row r="632" spans="1:20" x14ac:dyDescent="0.25">
      <c r="A632" s="3"/>
      <c r="B632" s="336" t="s">
        <v>147</v>
      </c>
      <c r="C632" s="332"/>
      <c r="D632" s="218"/>
      <c r="E632" s="218"/>
      <c r="F632" s="218"/>
      <c r="G632" s="218"/>
      <c r="H632" s="218"/>
      <c r="I632" s="218"/>
      <c r="J632" s="218"/>
      <c r="K632" s="218"/>
      <c r="L632" s="218"/>
      <c r="M632" s="218"/>
      <c r="N632" s="218"/>
      <c r="O632" s="219">
        <f t="shared" si="8"/>
        <v>0</v>
      </c>
      <c r="P632" s="229"/>
      <c r="Q632" s="139"/>
      <c r="R632" s="45"/>
      <c r="S632" s="56"/>
      <c r="T632" s="64"/>
    </row>
    <row r="633" spans="1:20" x14ac:dyDescent="0.25">
      <c r="A633" s="3"/>
      <c r="B633" s="336" t="s">
        <v>147</v>
      </c>
      <c r="C633" s="332"/>
      <c r="D633" s="218"/>
      <c r="E633" s="218"/>
      <c r="F633" s="218"/>
      <c r="G633" s="218"/>
      <c r="H633" s="218"/>
      <c r="I633" s="218"/>
      <c r="J633" s="218"/>
      <c r="K633" s="218"/>
      <c r="L633" s="218"/>
      <c r="M633" s="218"/>
      <c r="N633" s="218"/>
      <c r="O633" s="219">
        <f t="shared" si="8"/>
        <v>0</v>
      </c>
      <c r="P633" s="229"/>
      <c r="Q633" s="139"/>
      <c r="R633" s="45"/>
      <c r="S633" s="56"/>
      <c r="T633" s="64"/>
    </row>
    <row r="634" spans="1:20" x14ac:dyDescent="0.25">
      <c r="A634" s="3"/>
      <c r="B634" s="336" t="s">
        <v>147</v>
      </c>
      <c r="C634" s="332"/>
      <c r="D634" s="218"/>
      <c r="E634" s="218"/>
      <c r="F634" s="218"/>
      <c r="G634" s="218"/>
      <c r="H634" s="218"/>
      <c r="I634" s="218"/>
      <c r="J634" s="218"/>
      <c r="K634" s="218"/>
      <c r="L634" s="218"/>
      <c r="M634" s="218"/>
      <c r="N634" s="218"/>
      <c r="O634" s="219">
        <f t="shared" si="8"/>
        <v>0</v>
      </c>
      <c r="P634" s="229"/>
      <c r="Q634" s="139"/>
      <c r="R634" s="45"/>
      <c r="S634" s="56"/>
      <c r="T634" s="64"/>
    </row>
    <row r="635" spans="1:20" x14ac:dyDescent="0.25">
      <c r="A635" s="3"/>
      <c r="B635" s="336" t="s">
        <v>147</v>
      </c>
      <c r="C635" s="332"/>
      <c r="D635" s="218"/>
      <c r="E635" s="218"/>
      <c r="F635" s="218"/>
      <c r="G635" s="218"/>
      <c r="H635" s="218"/>
      <c r="I635" s="218"/>
      <c r="J635" s="218"/>
      <c r="K635" s="218"/>
      <c r="L635" s="218"/>
      <c r="M635" s="218"/>
      <c r="N635" s="218"/>
      <c r="O635" s="219">
        <f t="shared" si="8"/>
        <v>0</v>
      </c>
      <c r="P635" s="229"/>
      <c r="Q635" s="139"/>
      <c r="R635" s="45"/>
      <c r="S635" s="56"/>
      <c r="T635" s="64"/>
    </row>
    <row r="636" spans="1:20" x14ac:dyDescent="0.25">
      <c r="A636" s="3"/>
      <c r="B636" s="336" t="s">
        <v>147</v>
      </c>
      <c r="C636" s="332"/>
      <c r="D636" s="218"/>
      <c r="E636" s="218"/>
      <c r="F636" s="218"/>
      <c r="G636" s="218"/>
      <c r="H636" s="218"/>
      <c r="I636" s="218"/>
      <c r="J636" s="218"/>
      <c r="K636" s="218"/>
      <c r="L636" s="218"/>
      <c r="M636" s="218"/>
      <c r="N636" s="218"/>
      <c r="O636" s="219">
        <f t="shared" si="8"/>
        <v>0</v>
      </c>
      <c r="P636" s="229"/>
      <c r="Q636" s="139"/>
      <c r="R636" s="45"/>
      <c r="S636" s="56"/>
      <c r="T636" s="64"/>
    </row>
    <row r="637" spans="1:20" x14ac:dyDescent="0.25">
      <c r="A637" s="3"/>
      <c r="B637" s="336" t="s">
        <v>147</v>
      </c>
      <c r="C637" s="332"/>
      <c r="D637" s="218"/>
      <c r="E637" s="218"/>
      <c r="F637" s="218"/>
      <c r="G637" s="218"/>
      <c r="H637" s="218"/>
      <c r="I637" s="218"/>
      <c r="J637" s="218"/>
      <c r="K637" s="218"/>
      <c r="L637" s="218"/>
      <c r="M637" s="218"/>
      <c r="N637" s="218"/>
      <c r="O637" s="219">
        <f t="shared" si="8"/>
        <v>0</v>
      </c>
      <c r="P637" s="229"/>
      <c r="Q637" s="139"/>
      <c r="R637" s="45"/>
      <c r="S637" s="56"/>
      <c r="T637" s="64"/>
    </row>
    <row r="638" spans="1:20" x14ac:dyDescent="0.25">
      <c r="A638" s="3"/>
      <c r="B638" s="336" t="s">
        <v>147</v>
      </c>
      <c r="C638" s="332"/>
      <c r="D638" s="218"/>
      <c r="E638" s="218"/>
      <c r="F638" s="218"/>
      <c r="G638" s="218"/>
      <c r="H638" s="218"/>
      <c r="I638" s="218"/>
      <c r="J638" s="218"/>
      <c r="K638" s="218"/>
      <c r="L638" s="218"/>
      <c r="M638" s="218"/>
      <c r="N638" s="218"/>
      <c r="O638" s="219">
        <f t="shared" si="8"/>
        <v>0</v>
      </c>
      <c r="P638" s="229"/>
      <c r="Q638" s="139"/>
      <c r="R638" s="45"/>
      <c r="S638" s="56"/>
      <c r="T638" s="64"/>
    </row>
    <row r="639" spans="1:20" x14ac:dyDescent="0.25">
      <c r="A639" s="3"/>
      <c r="B639" s="336" t="s">
        <v>147</v>
      </c>
      <c r="C639" s="332"/>
      <c r="D639" s="218"/>
      <c r="E639" s="218"/>
      <c r="F639" s="218"/>
      <c r="G639" s="218"/>
      <c r="H639" s="218"/>
      <c r="I639" s="218"/>
      <c r="J639" s="218"/>
      <c r="K639" s="218"/>
      <c r="L639" s="218"/>
      <c r="M639" s="218"/>
      <c r="N639" s="218"/>
      <c r="O639" s="219">
        <f t="shared" si="8"/>
        <v>0</v>
      </c>
      <c r="P639" s="229"/>
      <c r="Q639" s="139"/>
      <c r="R639" s="45"/>
      <c r="S639" s="56"/>
      <c r="T639" s="64"/>
    </row>
    <row r="640" spans="1:20" x14ac:dyDescent="0.25">
      <c r="A640" s="3"/>
      <c r="B640" s="336" t="s">
        <v>147</v>
      </c>
      <c r="C640" s="332"/>
      <c r="D640" s="218"/>
      <c r="E640" s="218"/>
      <c r="F640" s="218"/>
      <c r="G640" s="218"/>
      <c r="H640" s="218"/>
      <c r="I640" s="218"/>
      <c r="J640" s="218"/>
      <c r="K640" s="218"/>
      <c r="L640" s="218"/>
      <c r="M640" s="218"/>
      <c r="N640" s="218"/>
      <c r="O640" s="219">
        <f t="shared" si="8"/>
        <v>0</v>
      </c>
      <c r="P640" s="229"/>
      <c r="Q640" s="139"/>
      <c r="R640" s="45"/>
      <c r="S640" s="56"/>
      <c r="T640" s="64"/>
    </row>
    <row r="641" spans="1:20" x14ac:dyDescent="0.25">
      <c r="A641" s="3"/>
      <c r="B641" s="336" t="s">
        <v>147</v>
      </c>
      <c r="C641" s="332"/>
      <c r="D641" s="218"/>
      <c r="E641" s="218"/>
      <c r="F641" s="218"/>
      <c r="G641" s="218"/>
      <c r="H641" s="218"/>
      <c r="I641" s="218"/>
      <c r="J641" s="218"/>
      <c r="K641" s="218"/>
      <c r="L641" s="218"/>
      <c r="M641" s="218"/>
      <c r="N641" s="218"/>
      <c r="O641" s="219">
        <f t="shared" si="8"/>
        <v>0</v>
      </c>
      <c r="P641" s="229"/>
      <c r="Q641" s="139"/>
      <c r="R641" s="45"/>
      <c r="S641" s="56"/>
      <c r="T641" s="64"/>
    </row>
    <row r="642" spans="1:20" x14ac:dyDescent="0.25">
      <c r="A642" s="3"/>
      <c r="B642" s="336" t="s">
        <v>147</v>
      </c>
      <c r="C642" s="332"/>
      <c r="D642" s="218"/>
      <c r="E642" s="218"/>
      <c r="F642" s="218"/>
      <c r="G642" s="218"/>
      <c r="H642" s="218"/>
      <c r="I642" s="218"/>
      <c r="J642" s="218"/>
      <c r="K642" s="218"/>
      <c r="L642" s="218"/>
      <c r="M642" s="218"/>
      <c r="N642" s="218"/>
      <c r="O642" s="219">
        <f t="shared" si="8"/>
        <v>0</v>
      </c>
      <c r="P642" s="229"/>
      <c r="Q642" s="139"/>
      <c r="R642" s="45"/>
      <c r="S642" s="56"/>
      <c r="T642" s="64"/>
    </row>
    <row r="643" spans="1:20" x14ac:dyDescent="0.25">
      <c r="A643" s="3"/>
      <c r="B643" s="336" t="s">
        <v>147</v>
      </c>
      <c r="C643" s="333" t="s">
        <v>37</v>
      </c>
      <c r="D643" s="218"/>
      <c r="E643" s="218"/>
      <c r="F643" s="218"/>
      <c r="G643" s="218"/>
      <c r="H643" s="218"/>
      <c r="I643" s="218"/>
      <c r="J643" s="218"/>
      <c r="K643" s="218"/>
      <c r="L643" s="218"/>
      <c r="M643" s="218"/>
      <c r="N643" s="218"/>
      <c r="O643" s="219">
        <f t="shared" si="8"/>
        <v>0</v>
      </c>
      <c r="P643" s="229"/>
      <c r="Q643" s="139"/>
      <c r="R643" s="45"/>
      <c r="S643" s="56"/>
      <c r="T643" s="64"/>
    </row>
    <row r="644" spans="1:20" x14ac:dyDescent="0.25">
      <c r="A644" s="3"/>
      <c r="B644" s="336" t="s">
        <v>147</v>
      </c>
      <c r="C644" s="334"/>
      <c r="D644" s="218"/>
      <c r="E644" s="218"/>
      <c r="F644" s="218"/>
      <c r="G644" s="218"/>
      <c r="H644" s="218"/>
      <c r="I644" s="218"/>
      <c r="J644" s="218"/>
      <c r="K644" s="218"/>
      <c r="L644" s="218"/>
      <c r="M644" s="218"/>
      <c r="N644" s="218"/>
      <c r="O644" s="219">
        <f t="shared" si="8"/>
        <v>0</v>
      </c>
      <c r="P644" s="229"/>
      <c r="Q644" s="139"/>
      <c r="R644" s="45"/>
      <c r="S644" s="56"/>
      <c r="T644" s="64"/>
    </row>
    <row r="645" spans="1:20" x14ac:dyDescent="0.25">
      <c r="A645" s="3"/>
      <c r="B645" s="452" t="s">
        <v>148</v>
      </c>
      <c r="C645" s="451"/>
      <c r="D645" s="451"/>
      <c r="E645" s="451"/>
      <c r="F645" s="451"/>
      <c r="G645" s="451"/>
      <c r="H645" s="451"/>
      <c r="I645" s="451"/>
      <c r="J645" s="451"/>
      <c r="K645" s="451"/>
      <c r="L645" s="451"/>
      <c r="M645" s="451"/>
      <c r="N645" s="451"/>
      <c r="O645" s="451"/>
      <c r="P645" s="226">
        <f>SUM(O647:O665)</f>
        <v>0</v>
      </c>
      <c r="Q645" s="227">
        <f>SUM(Q647:Q665)</f>
        <v>0</v>
      </c>
      <c r="R645" s="45"/>
      <c r="S645" s="56"/>
      <c r="T645" s="64"/>
    </row>
    <row r="646" spans="1:20" x14ac:dyDescent="0.25">
      <c r="A646" s="3"/>
      <c r="B646" s="335" t="s">
        <v>0</v>
      </c>
      <c r="C646" s="216" t="s">
        <v>1</v>
      </c>
      <c r="D646" s="216" t="s">
        <v>2</v>
      </c>
      <c r="E646" s="216" t="s">
        <v>28</v>
      </c>
      <c r="F646" s="216" t="s">
        <v>3</v>
      </c>
      <c r="G646" s="216" t="s">
        <v>4</v>
      </c>
      <c r="H646" s="216" t="s">
        <v>5</v>
      </c>
      <c r="I646" s="216" t="s">
        <v>6</v>
      </c>
      <c r="J646" s="216" t="s">
        <v>7</v>
      </c>
      <c r="K646" s="216" t="s">
        <v>8</v>
      </c>
      <c r="L646" s="216" t="s">
        <v>9</v>
      </c>
      <c r="M646" s="216" t="s">
        <v>10</v>
      </c>
      <c r="N646" s="216" t="s">
        <v>11</v>
      </c>
      <c r="O646" s="216" t="s">
        <v>12</v>
      </c>
      <c r="P646" s="217" t="s">
        <v>22</v>
      </c>
      <c r="Q646" s="228" t="s">
        <v>37</v>
      </c>
      <c r="R646" s="45"/>
      <c r="S646" s="56"/>
      <c r="T646" s="64"/>
    </row>
    <row r="647" spans="1:20" x14ac:dyDescent="0.25">
      <c r="A647" s="3"/>
      <c r="B647" s="336" t="s">
        <v>148</v>
      </c>
      <c r="C647" s="332"/>
      <c r="D647" s="218"/>
      <c r="E647" s="221"/>
      <c r="F647" s="218"/>
      <c r="G647" s="218"/>
      <c r="H647" s="218"/>
      <c r="I647" s="218"/>
      <c r="J647" s="218"/>
      <c r="K647" s="218"/>
      <c r="L647" s="218"/>
      <c r="M647" s="218"/>
      <c r="N647" s="218"/>
      <c r="O647" s="219">
        <f t="shared" si="8"/>
        <v>0</v>
      </c>
      <c r="P647" s="229"/>
      <c r="Q647" s="139"/>
      <c r="R647" s="45"/>
      <c r="S647" s="56"/>
      <c r="T647" s="64"/>
    </row>
    <row r="648" spans="1:20" x14ac:dyDescent="0.25">
      <c r="A648" s="3"/>
      <c r="B648" s="336" t="s">
        <v>148</v>
      </c>
      <c r="C648" s="332"/>
      <c r="D648" s="218"/>
      <c r="E648" s="218"/>
      <c r="F648" s="218"/>
      <c r="G648" s="218"/>
      <c r="H648" s="218"/>
      <c r="I648" s="218"/>
      <c r="J648" s="218"/>
      <c r="K648" s="218"/>
      <c r="L648" s="218"/>
      <c r="M648" s="218"/>
      <c r="N648" s="218"/>
      <c r="O648" s="219">
        <f t="shared" si="8"/>
        <v>0</v>
      </c>
      <c r="P648" s="229"/>
      <c r="Q648" s="139"/>
      <c r="R648" s="45"/>
      <c r="S648" s="56"/>
      <c r="T648" s="64"/>
    </row>
    <row r="649" spans="1:20" x14ac:dyDescent="0.25">
      <c r="A649" s="3"/>
      <c r="B649" s="336" t="s">
        <v>148</v>
      </c>
      <c r="C649" s="332"/>
      <c r="D649" s="218"/>
      <c r="E649" s="218"/>
      <c r="F649" s="218"/>
      <c r="G649" s="218"/>
      <c r="H649" s="218"/>
      <c r="I649" s="218"/>
      <c r="J649" s="218"/>
      <c r="K649" s="218"/>
      <c r="L649" s="218"/>
      <c r="M649" s="218"/>
      <c r="N649" s="218"/>
      <c r="O649" s="219">
        <f t="shared" si="8"/>
        <v>0</v>
      </c>
      <c r="P649" s="229"/>
      <c r="Q649" s="139"/>
      <c r="R649" s="45"/>
      <c r="S649" s="56"/>
      <c r="T649" s="64"/>
    </row>
    <row r="650" spans="1:20" x14ac:dyDescent="0.25">
      <c r="A650" s="3"/>
      <c r="B650" s="336" t="s">
        <v>148</v>
      </c>
      <c r="C650" s="332"/>
      <c r="D650" s="218"/>
      <c r="E650" s="218"/>
      <c r="F650" s="218"/>
      <c r="G650" s="218"/>
      <c r="H650" s="218"/>
      <c r="I650" s="218"/>
      <c r="J650" s="218"/>
      <c r="K650" s="218"/>
      <c r="L650" s="218"/>
      <c r="M650" s="218"/>
      <c r="N650" s="218"/>
      <c r="O650" s="219">
        <f t="shared" si="8"/>
        <v>0</v>
      </c>
      <c r="P650" s="229"/>
      <c r="Q650" s="139"/>
      <c r="R650" s="45"/>
      <c r="S650" s="56"/>
      <c r="T650" s="64"/>
    </row>
    <row r="651" spans="1:20" x14ac:dyDescent="0.25">
      <c r="A651" s="3"/>
      <c r="B651" s="336" t="s">
        <v>148</v>
      </c>
      <c r="C651" s="332"/>
      <c r="D651" s="218"/>
      <c r="E651" s="218"/>
      <c r="F651" s="218"/>
      <c r="G651" s="218"/>
      <c r="H651" s="218"/>
      <c r="I651" s="218"/>
      <c r="J651" s="218"/>
      <c r="K651" s="218"/>
      <c r="L651" s="218"/>
      <c r="M651" s="218"/>
      <c r="N651" s="218"/>
      <c r="O651" s="219">
        <f t="shared" si="8"/>
        <v>0</v>
      </c>
      <c r="P651" s="229"/>
      <c r="Q651" s="139"/>
      <c r="R651" s="45"/>
      <c r="S651" s="56"/>
      <c r="T651" s="64"/>
    </row>
    <row r="652" spans="1:20" x14ac:dyDescent="0.25">
      <c r="A652" s="3"/>
      <c r="B652" s="336" t="s">
        <v>148</v>
      </c>
      <c r="C652" s="332"/>
      <c r="D652" s="218"/>
      <c r="E652" s="218"/>
      <c r="F652" s="218"/>
      <c r="G652" s="218"/>
      <c r="H652" s="218"/>
      <c r="I652" s="218"/>
      <c r="J652" s="218"/>
      <c r="K652" s="218"/>
      <c r="L652" s="218"/>
      <c r="M652" s="218"/>
      <c r="N652" s="218"/>
      <c r="O652" s="219">
        <f t="shared" ref="O652:O720" si="10">SUM(F652:N652)</f>
        <v>0</v>
      </c>
      <c r="P652" s="229"/>
      <c r="Q652" s="139"/>
      <c r="R652" s="45"/>
      <c r="S652" s="56"/>
      <c r="T652" s="64"/>
    </row>
    <row r="653" spans="1:20" x14ac:dyDescent="0.25">
      <c r="A653" s="3"/>
      <c r="B653" s="336" t="s">
        <v>148</v>
      </c>
      <c r="C653" s="332"/>
      <c r="D653" s="218"/>
      <c r="E653" s="218"/>
      <c r="F653" s="218"/>
      <c r="G653" s="218"/>
      <c r="H653" s="218"/>
      <c r="I653" s="218"/>
      <c r="J653" s="218"/>
      <c r="K653" s="218"/>
      <c r="L653" s="218"/>
      <c r="M653" s="218"/>
      <c r="N653" s="218"/>
      <c r="O653" s="219">
        <f t="shared" si="10"/>
        <v>0</v>
      </c>
      <c r="P653" s="229"/>
      <c r="Q653" s="139"/>
      <c r="R653" s="45"/>
      <c r="S653" s="56"/>
      <c r="T653" s="64"/>
    </row>
    <row r="654" spans="1:20" x14ac:dyDescent="0.25">
      <c r="A654" s="3"/>
      <c r="B654" s="336" t="s">
        <v>148</v>
      </c>
      <c r="C654" s="332"/>
      <c r="D654" s="218"/>
      <c r="E654" s="218"/>
      <c r="F654" s="218"/>
      <c r="G654" s="218"/>
      <c r="H654" s="218"/>
      <c r="I654" s="218"/>
      <c r="J654" s="218"/>
      <c r="K654" s="218"/>
      <c r="L654" s="218"/>
      <c r="M654" s="218"/>
      <c r="N654" s="218"/>
      <c r="O654" s="219">
        <f t="shared" si="10"/>
        <v>0</v>
      </c>
      <c r="P654" s="229"/>
      <c r="Q654" s="139"/>
      <c r="R654" s="45"/>
      <c r="S654" s="56"/>
      <c r="T654" s="64"/>
    </row>
    <row r="655" spans="1:20" x14ac:dyDescent="0.25">
      <c r="A655" s="3"/>
      <c r="B655" s="336" t="s">
        <v>148</v>
      </c>
      <c r="C655" s="332"/>
      <c r="D655" s="218"/>
      <c r="E655" s="218"/>
      <c r="F655" s="218"/>
      <c r="G655" s="218"/>
      <c r="H655" s="218"/>
      <c r="I655" s="218"/>
      <c r="J655" s="218"/>
      <c r="K655" s="218"/>
      <c r="L655" s="218"/>
      <c r="M655" s="218"/>
      <c r="N655" s="218"/>
      <c r="O655" s="219">
        <f t="shared" si="10"/>
        <v>0</v>
      </c>
      <c r="P655" s="229"/>
      <c r="Q655" s="139"/>
      <c r="R655" s="45"/>
      <c r="S655" s="56"/>
      <c r="T655" s="64"/>
    </row>
    <row r="656" spans="1:20" x14ac:dyDescent="0.25">
      <c r="A656" s="3"/>
      <c r="B656" s="336" t="s">
        <v>148</v>
      </c>
      <c r="C656" s="332"/>
      <c r="D656" s="218"/>
      <c r="E656" s="218"/>
      <c r="F656" s="218"/>
      <c r="G656" s="218"/>
      <c r="H656" s="218"/>
      <c r="I656" s="218"/>
      <c r="J656" s="218"/>
      <c r="K656" s="218"/>
      <c r="L656" s="218"/>
      <c r="M656" s="218"/>
      <c r="N656" s="218"/>
      <c r="O656" s="219">
        <f t="shared" si="10"/>
        <v>0</v>
      </c>
      <c r="P656" s="229"/>
      <c r="Q656" s="139"/>
      <c r="R656" s="45"/>
      <c r="S656" s="56"/>
      <c r="T656" s="64"/>
    </row>
    <row r="657" spans="1:20" x14ac:dyDescent="0.25">
      <c r="A657" s="3"/>
      <c r="B657" s="336" t="s">
        <v>148</v>
      </c>
      <c r="C657" s="332"/>
      <c r="D657" s="218"/>
      <c r="E657" s="218"/>
      <c r="F657" s="218"/>
      <c r="G657" s="218"/>
      <c r="H657" s="218"/>
      <c r="I657" s="218"/>
      <c r="J657" s="218"/>
      <c r="K657" s="218"/>
      <c r="L657" s="218"/>
      <c r="M657" s="218"/>
      <c r="N657" s="218"/>
      <c r="O657" s="219">
        <f t="shared" si="10"/>
        <v>0</v>
      </c>
      <c r="P657" s="229"/>
      <c r="Q657" s="139"/>
      <c r="R657" s="45"/>
      <c r="S657" s="56"/>
      <c r="T657" s="64"/>
    </row>
    <row r="658" spans="1:20" x14ac:dyDescent="0.25">
      <c r="A658" s="3"/>
      <c r="B658" s="336" t="s">
        <v>148</v>
      </c>
      <c r="C658" s="332"/>
      <c r="D658" s="218"/>
      <c r="E658" s="218"/>
      <c r="F658" s="218"/>
      <c r="G658" s="218"/>
      <c r="H658" s="218"/>
      <c r="I658" s="218"/>
      <c r="J658" s="218"/>
      <c r="K658" s="218"/>
      <c r="L658" s="218"/>
      <c r="M658" s="218"/>
      <c r="N658" s="218"/>
      <c r="O658" s="219">
        <f t="shared" si="10"/>
        <v>0</v>
      </c>
      <c r="P658" s="229"/>
      <c r="Q658" s="139"/>
      <c r="R658" s="45"/>
      <c r="S658" s="56"/>
      <c r="T658" s="64"/>
    </row>
    <row r="659" spans="1:20" x14ac:dyDescent="0.25">
      <c r="A659" s="3"/>
      <c r="B659" s="336" t="s">
        <v>148</v>
      </c>
      <c r="C659" s="332"/>
      <c r="D659" s="218"/>
      <c r="E659" s="218"/>
      <c r="F659" s="218"/>
      <c r="G659" s="218"/>
      <c r="H659" s="218"/>
      <c r="I659" s="218"/>
      <c r="J659" s="218"/>
      <c r="K659" s="218"/>
      <c r="L659" s="218"/>
      <c r="M659" s="218"/>
      <c r="N659" s="218"/>
      <c r="O659" s="219">
        <f t="shared" si="10"/>
        <v>0</v>
      </c>
      <c r="P659" s="229"/>
      <c r="Q659" s="139"/>
      <c r="R659" s="45"/>
      <c r="S659" s="56"/>
      <c r="T659" s="64"/>
    </row>
    <row r="660" spans="1:20" x14ac:dyDescent="0.25">
      <c r="A660" s="3"/>
      <c r="B660" s="336" t="s">
        <v>148</v>
      </c>
      <c r="C660" s="332"/>
      <c r="D660" s="218"/>
      <c r="E660" s="218"/>
      <c r="F660" s="218"/>
      <c r="G660" s="218"/>
      <c r="H660" s="218"/>
      <c r="I660" s="218"/>
      <c r="J660" s="218"/>
      <c r="K660" s="218"/>
      <c r="L660" s="218"/>
      <c r="M660" s="218"/>
      <c r="N660" s="218"/>
      <c r="O660" s="219">
        <f t="shared" si="10"/>
        <v>0</v>
      </c>
      <c r="P660" s="229"/>
      <c r="Q660" s="139"/>
      <c r="R660" s="45"/>
      <c r="S660" s="56"/>
      <c r="T660" s="64"/>
    </row>
    <row r="661" spans="1:20" x14ac:dyDescent="0.25">
      <c r="A661" s="3"/>
      <c r="B661" s="336" t="s">
        <v>148</v>
      </c>
      <c r="C661" s="332"/>
      <c r="D661" s="218"/>
      <c r="E661" s="218"/>
      <c r="F661" s="218"/>
      <c r="G661" s="218"/>
      <c r="H661" s="218"/>
      <c r="I661" s="218"/>
      <c r="J661" s="218"/>
      <c r="K661" s="218"/>
      <c r="L661" s="218"/>
      <c r="M661" s="218"/>
      <c r="N661" s="218"/>
      <c r="O661" s="219">
        <f t="shared" si="10"/>
        <v>0</v>
      </c>
      <c r="P661" s="229"/>
      <c r="Q661" s="139"/>
      <c r="R661" s="45"/>
      <c r="S661" s="56"/>
      <c r="T661" s="64"/>
    </row>
    <row r="662" spans="1:20" x14ac:dyDescent="0.25">
      <c r="A662" s="3"/>
      <c r="B662" s="336" t="s">
        <v>148</v>
      </c>
      <c r="C662" s="332"/>
      <c r="D662" s="218"/>
      <c r="E662" s="218"/>
      <c r="F662" s="218"/>
      <c r="G662" s="218"/>
      <c r="H662" s="218"/>
      <c r="I662" s="218"/>
      <c r="J662" s="218"/>
      <c r="K662" s="218"/>
      <c r="L662" s="218"/>
      <c r="M662" s="218"/>
      <c r="N662" s="218"/>
      <c r="O662" s="219">
        <f t="shared" si="10"/>
        <v>0</v>
      </c>
      <c r="P662" s="229"/>
      <c r="Q662" s="139"/>
      <c r="R662" s="45"/>
      <c r="S662" s="56"/>
      <c r="T662" s="64"/>
    </row>
    <row r="663" spans="1:20" x14ac:dyDescent="0.25">
      <c r="A663" s="3"/>
      <c r="B663" s="336" t="s">
        <v>148</v>
      </c>
      <c r="C663" s="332"/>
      <c r="D663" s="218"/>
      <c r="E663" s="218"/>
      <c r="F663" s="218"/>
      <c r="G663" s="218"/>
      <c r="H663" s="218"/>
      <c r="I663" s="218"/>
      <c r="J663" s="218"/>
      <c r="K663" s="218"/>
      <c r="L663" s="218"/>
      <c r="M663" s="218"/>
      <c r="N663" s="218"/>
      <c r="O663" s="219">
        <f t="shared" si="10"/>
        <v>0</v>
      </c>
      <c r="P663" s="229"/>
      <c r="Q663" s="139"/>
      <c r="R663" s="45"/>
      <c r="S663" s="56"/>
      <c r="T663" s="64"/>
    </row>
    <row r="664" spans="1:20" x14ac:dyDescent="0.25">
      <c r="A664" s="3"/>
      <c r="B664" s="336" t="s">
        <v>148</v>
      </c>
      <c r="C664" s="333" t="s">
        <v>37</v>
      </c>
      <c r="D664" s="218"/>
      <c r="E664" s="218"/>
      <c r="F664" s="218"/>
      <c r="G664" s="218"/>
      <c r="H664" s="218"/>
      <c r="I664" s="218"/>
      <c r="J664" s="218"/>
      <c r="K664" s="218"/>
      <c r="L664" s="218"/>
      <c r="M664" s="218"/>
      <c r="N664" s="218"/>
      <c r="O664" s="219">
        <f t="shared" si="10"/>
        <v>0</v>
      </c>
      <c r="P664" s="229"/>
      <c r="Q664" s="139"/>
      <c r="R664" s="45"/>
      <c r="S664" s="56"/>
      <c r="T664" s="64"/>
    </row>
    <row r="665" spans="1:20" x14ac:dyDescent="0.25">
      <c r="A665" s="3"/>
      <c r="B665" s="336" t="s">
        <v>148</v>
      </c>
      <c r="C665" s="334"/>
      <c r="D665" s="218"/>
      <c r="E665" s="218"/>
      <c r="F665" s="218"/>
      <c r="G665" s="218"/>
      <c r="H665" s="218"/>
      <c r="I665" s="218"/>
      <c r="J665" s="218"/>
      <c r="K665" s="218"/>
      <c r="L665" s="218"/>
      <c r="M665" s="218"/>
      <c r="N665" s="218"/>
      <c r="O665" s="219">
        <f t="shared" si="10"/>
        <v>0</v>
      </c>
      <c r="P665" s="229"/>
      <c r="Q665" s="139"/>
      <c r="R665" s="45"/>
      <c r="S665" s="56"/>
      <c r="T665" s="64"/>
    </row>
    <row r="666" spans="1:20" x14ac:dyDescent="0.25">
      <c r="A666" s="3"/>
      <c r="B666" s="452" t="s">
        <v>149</v>
      </c>
      <c r="C666" s="451"/>
      <c r="D666" s="451"/>
      <c r="E666" s="451"/>
      <c r="F666" s="451"/>
      <c r="G666" s="451"/>
      <c r="H666" s="451"/>
      <c r="I666" s="451"/>
      <c r="J666" s="451"/>
      <c r="K666" s="451"/>
      <c r="L666" s="451"/>
      <c r="M666" s="451"/>
      <c r="N666" s="451"/>
      <c r="O666" s="451"/>
      <c r="P666" s="226">
        <f>SUM(O668:O682)</f>
        <v>0</v>
      </c>
      <c r="Q666" s="227">
        <f>SUM(Q668:Q682)</f>
        <v>0</v>
      </c>
      <c r="R666" s="45"/>
      <c r="S666" s="56"/>
      <c r="T666" s="64"/>
    </row>
    <row r="667" spans="1:20" x14ac:dyDescent="0.25">
      <c r="A667" s="3"/>
      <c r="B667" s="335" t="s">
        <v>0</v>
      </c>
      <c r="C667" s="216" t="s">
        <v>1</v>
      </c>
      <c r="D667" s="216" t="s">
        <v>2</v>
      </c>
      <c r="E667" s="216" t="s">
        <v>28</v>
      </c>
      <c r="F667" s="216" t="s">
        <v>3</v>
      </c>
      <c r="G667" s="216" t="s">
        <v>4</v>
      </c>
      <c r="H667" s="216" t="s">
        <v>5</v>
      </c>
      <c r="I667" s="216" t="s">
        <v>6</v>
      </c>
      <c r="J667" s="216" t="s">
        <v>7</v>
      </c>
      <c r="K667" s="216" t="s">
        <v>8</v>
      </c>
      <c r="L667" s="216" t="s">
        <v>9</v>
      </c>
      <c r="M667" s="216" t="s">
        <v>10</v>
      </c>
      <c r="N667" s="216" t="s">
        <v>11</v>
      </c>
      <c r="O667" s="216" t="s">
        <v>12</v>
      </c>
      <c r="P667" s="217" t="s">
        <v>22</v>
      </c>
      <c r="Q667" s="228" t="s">
        <v>37</v>
      </c>
      <c r="R667" s="45"/>
      <c r="S667" s="56"/>
      <c r="T667" s="64"/>
    </row>
    <row r="668" spans="1:20" x14ac:dyDescent="0.25">
      <c r="A668" s="3"/>
      <c r="B668" s="336" t="s">
        <v>149</v>
      </c>
      <c r="C668" s="332"/>
      <c r="D668" s="218"/>
      <c r="E668" s="218"/>
      <c r="F668" s="218"/>
      <c r="G668" s="218"/>
      <c r="H668" s="218"/>
      <c r="I668" s="218"/>
      <c r="J668" s="218"/>
      <c r="K668" s="218"/>
      <c r="L668" s="218"/>
      <c r="M668" s="218"/>
      <c r="N668" s="218"/>
      <c r="O668" s="219">
        <f t="shared" si="10"/>
        <v>0</v>
      </c>
      <c r="P668" s="229"/>
      <c r="Q668" s="139"/>
      <c r="R668" s="45"/>
      <c r="S668" s="56"/>
      <c r="T668" s="64"/>
    </row>
    <row r="669" spans="1:20" x14ac:dyDescent="0.25">
      <c r="A669" s="3"/>
      <c r="B669" s="336" t="s">
        <v>149</v>
      </c>
      <c r="C669" s="332"/>
      <c r="D669" s="218"/>
      <c r="E669" s="218"/>
      <c r="F669" s="218"/>
      <c r="G669" s="218"/>
      <c r="H669" s="218"/>
      <c r="I669" s="218"/>
      <c r="J669" s="218"/>
      <c r="K669" s="218"/>
      <c r="L669" s="218"/>
      <c r="M669" s="218"/>
      <c r="N669" s="218"/>
      <c r="O669" s="219">
        <f t="shared" si="10"/>
        <v>0</v>
      </c>
      <c r="P669" s="229"/>
      <c r="Q669" s="139"/>
      <c r="R669" s="45"/>
      <c r="S669" s="56"/>
      <c r="T669" s="64"/>
    </row>
    <row r="670" spans="1:20" x14ac:dyDescent="0.25">
      <c r="A670" s="3"/>
      <c r="B670" s="336" t="s">
        <v>149</v>
      </c>
      <c r="C670" s="332"/>
      <c r="D670" s="218"/>
      <c r="E670" s="218"/>
      <c r="F670" s="218"/>
      <c r="G670" s="218"/>
      <c r="H670" s="218"/>
      <c r="I670" s="218"/>
      <c r="J670" s="218"/>
      <c r="K670" s="218"/>
      <c r="L670" s="218"/>
      <c r="M670" s="218"/>
      <c r="N670" s="218"/>
      <c r="O670" s="219">
        <f t="shared" si="10"/>
        <v>0</v>
      </c>
      <c r="P670" s="229"/>
      <c r="Q670" s="139"/>
      <c r="R670" s="45"/>
      <c r="S670" s="56"/>
      <c r="T670" s="64"/>
    </row>
    <row r="671" spans="1:20" x14ac:dyDescent="0.25">
      <c r="A671" s="3"/>
      <c r="B671" s="336" t="s">
        <v>149</v>
      </c>
      <c r="C671" s="332"/>
      <c r="D671" s="218"/>
      <c r="E671" s="218"/>
      <c r="F671" s="218"/>
      <c r="G671" s="218"/>
      <c r="H671" s="218"/>
      <c r="I671" s="218"/>
      <c r="J671" s="218"/>
      <c r="K671" s="218"/>
      <c r="L671" s="218"/>
      <c r="M671" s="218"/>
      <c r="N671" s="218"/>
      <c r="O671" s="219">
        <f t="shared" si="10"/>
        <v>0</v>
      </c>
      <c r="P671" s="229"/>
      <c r="Q671" s="139"/>
      <c r="R671" s="45"/>
      <c r="S671" s="56"/>
      <c r="T671" s="64"/>
    </row>
    <row r="672" spans="1:20" x14ac:dyDescent="0.25">
      <c r="A672" s="3"/>
      <c r="B672" s="336" t="s">
        <v>149</v>
      </c>
      <c r="C672" s="332"/>
      <c r="D672" s="218"/>
      <c r="E672" s="218"/>
      <c r="F672" s="218"/>
      <c r="G672" s="218"/>
      <c r="H672" s="218"/>
      <c r="I672" s="218"/>
      <c r="J672" s="218"/>
      <c r="K672" s="218"/>
      <c r="L672" s="218"/>
      <c r="M672" s="218"/>
      <c r="N672" s="218"/>
      <c r="O672" s="219">
        <f t="shared" si="10"/>
        <v>0</v>
      </c>
      <c r="P672" s="229"/>
      <c r="Q672" s="139"/>
      <c r="R672" s="45"/>
      <c r="S672" s="56"/>
      <c r="T672" s="64"/>
    </row>
    <row r="673" spans="1:20" x14ac:dyDescent="0.25">
      <c r="A673" s="3"/>
      <c r="B673" s="336" t="s">
        <v>149</v>
      </c>
      <c r="C673" s="332"/>
      <c r="D673" s="218"/>
      <c r="E673" s="218"/>
      <c r="F673" s="218"/>
      <c r="G673" s="218"/>
      <c r="H673" s="218"/>
      <c r="I673" s="218"/>
      <c r="J673" s="218"/>
      <c r="K673" s="218"/>
      <c r="L673" s="218"/>
      <c r="M673" s="218"/>
      <c r="N673" s="218"/>
      <c r="O673" s="219">
        <f t="shared" si="10"/>
        <v>0</v>
      </c>
      <c r="P673" s="229"/>
      <c r="Q673" s="139"/>
      <c r="R673" s="45"/>
      <c r="S673" s="56"/>
      <c r="T673" s="64"/>
    </row>
    <row r="674" spans="1:20" x14ac:dyDescent="0.25">
      <c r="A674" s="3"/>
      <c r="B674" s="336" t="s">
        <v>149</v>
      </c>
      <c r="C674" s="332"/>
      <c r="D674" s="218"/>
      <c r="E674" s="218"/>
      <c r="F674" s="218"/>
      <c r="G674" s="218"/>
      <c r="H674" s="218"/>
      <c r="I674" s="218"/>
      <c r="J674" s="218"/>
      <c r="K674" s="218"/>
      <c r="L674" s="218"/>
      <c r="M674" s="218"/>
      <c r="N674" s="218"/>
      <c r="O674" s="219">
        <f t="shared" si="10"/>
        <v>0</v>
      </c>
      <c r="P674" s="229"/>
      <c r="Q674" s="139"/>
      <c r="R674" s="45"/>
      <c r="S674" s="56"/>
      <c r="T674" s="64"/>
    </row>
    <row r="675" spans="1:20" x14ac:dyDescent="0.25">
      <c r="A675" s="12"/>
      <c r="B675" s="336" t="s">
        <v>149</v>
      </c>
      <c r="C675" s="332"/>
      <c r="D675" s="218"/>
      <c r="E675" s="218"/>
      <c r="F675" s="218"/>
      <c r="G675" s="218"/>
      <c r="H675" s="218"/>
      <c r="I675" s="218"/>
      <c r="J675" s="218"/>
      <c r="K675" s="218"/>
      <c r="L675" s="218"/>
      <c r="M675" s="218"/>
      <c r="N675" s="218"/>
      <c r="O675" s="219">
        <f t="shared" si="10"/>
        <v>0</v>
      </c>
      <c r="P675" s="229"/>
      <c r="Q675" s="139"/>
      <c r="R675" s="45"/>
      <c r="S675" s="56"/>
      <c r="T675" s="64"/>
    </row>
    <row r="676" spans="1:20" x14ac:dyDescent="0.25">
      <c r="B676" s="336" t="s">
        <v>149</v>
      </c>
      <c r="C676" s="332"/>
      <c r="D676" s="218"/>
      <c r="E676" s="218"/>
      <c r="F676" s="218"/>
      <c r="G676" s="218"/>
      <c r="H676" s="218"/>
      <c r="I676" s="218"/>
      <c r="J676" s="218"/>
      <c r="K676" s="218"/>
      <c r="L676" s="218"/>
      <c r="M676" s="218"/>
      <c r="N676" s="218"/>
      <c r="O676" s="219">
        <f t="shared" si="10"/>
        <v>0</v>
      </c>
      <c r="P676" s="229"/>
      <c r="Q676" s="139"/>
      <c r="R676" s="45"/>
      <c r="S676" s="56"/>
      <c r="T676" s="64"/>
    </row>
    <row r="677" spans="1:20" x14ac:dyDescent="0.25">
      <c r="B677" s="336" t="s">
        <v>149</v>
      </c>
      <c r="C677" s="332"/>
      <c r="D677" s="218"/>
      <c r="E677" s="218"/>
      <c r="F677" s="218"/>
      <c r="G677" s="218"/>
      <c r="H677" s="218"/>
      <c r="I677" s="218"/>
      <c r="J677" s="218"/>
      <c r="K677" s="218"/>
      <c r="L677" s="218"/>
      <c r="M677" s="218"/>
      <c r="N677" s="218"/>
      <c r="O677" s="219">
        <f t="shared" si="10"/>
        <v>0</v>
      </c>
      <c r="P677" s="229"/>
      <c r="Q677" s="139"/>
      <c r="R677" s="45"/>
      <c r="S677" s="56"/>
      <c r="T677" s="64"/>
    </row>
    <row r="678" spans="1:20" x14ac:dyDescent="0.25">
      <c r="B678" s="336" t="s">
        <v>149</v>
      </c>
      <c r="C678" s="332"/>
      <c r="D678" s="218"/>
      <c r="E678" s="218"/>
      <c r="F678" s="218"/>
      <c r="G678" s="218"/>
      <c r="H678" s="218"/>
      <c r="I678" s="218"/>
      <c r="J678" s="218"/>
      <c r="K678" s="218"/>
      <c r="L678" s="218"/>
      <c r="M678" s="218"/>
      <c r="N678" s="218"/>
      <c r="O678" s="219">
        <f t="shared" si="10"/>
        <v>0</v>
      </c>
      <c r="P678" s="229"/>
      <c r="Q678" s="139"/>
      <c r="R678" s="45"/>
      <c r="S678" s="56"/>
      <c r="T678" s="64"/>
    </row>
    <row r="679" spans="1:20" x14ac:dyDescent="0.25">
      <c r="B679" s="336" t="s">
        <v>149</v>
      </c>
      <c r="C679" s="332"/>
      <c r="D679" s="218"/>
      <c r="E679" s="218"/>
      <c r="F679" s="218"/>
      <c r="G679" s="218"/>
      <c r="H679" s="218"/>
      <c r="I679" s="218"/>
      <c r="J679" s="218"/>
      <c r="K679" s="218"/>
      <c r="L679" s="218"/>
      <c r="M679" s="218"/>
      <c r="N679" s="218"/>
      <c r="O679" s="219">
        <f t="shared" si="10"/>
        <v>0</v>
      </c>
      <c r="P679" s="229"/>
      <c r="Q679" s="139"/>
      <c r="R679" s="45"/>
      <c r="S679" s="56"/>
      <c r="T679" s="64"/>
    </row>
    <row r="680" spans="1:20" x14ac:dyDescent="0.25">
      <c r="B680" s="336" t="s">
        <v>149</v>
      </c>
      <c r="C680" s="332"/>
      <c r="D680" s="218"/>
      <c r="E680" s="218"/>
      <c r="F680" s="218"/>
      <c r="G680" s="218"/>
      <c r="H680" s="218"/>
      <c r="I680" s="218"/>
      <c r="J680" s="218"/>
      <c r="K680" s="218"/>
      <c r="L680" s="218"/>
      <c r="M680" s="218"/>
      <c r="N680" s="218"/>
      <c r="O680" s="219">
        <f t="shared" si="10"/>
        <v>0</v>
      </c>
      <c r="P680" s="229"/>
      <c r="Q680" s="139"/>
      <c r="R680" s="45"/>
      <c r="S680" s="56"/>
      <c r="T680" s="64"/>
    </row>
    <row r="681" spans="1:20" x14ac:dyDescent="0.25">
      <c r="B681" s="336" t="s">
        <v>149</v>
      </c>
      <c r="C681" s="333" t="s">
        <v>37</v>
      </c>
      <c r="D681" s="218"/>
      <c r="E681" s="218"/>
      <c r="F681" s="218"/>
      <c r="G681" s="218"/>
      <c r="H681" s="218"/>
      <c r="I681" s="218"/>
      <c r="J681" s="218"/>
      <c r="K681" s="218"/>
      <c r="L681" s="218"/>
      <c r="M681" s="218"/>
      <c r="N681" s="218"/>
      <c r="O681" s="219">
        <f t="shared" si="10"/>
        <v>0</v>
      </c>
      <c r="P681" s="229"/>
      <c r="Q681" s="139"/>
      <c r="R681" s="45"/>
      <c r="S681" s="56"/>
      <c r="T681" s="64"/>
    </row>
    <row r="682" spans="1:20" x14ac:dyDescent="0.25">
      <c r="B682" s="336" t="s">
        <v>149</v>
      </c>
      <c r="C682" s="334"/>
      <c r="D682" s="218"/>
      <c r="E682" s="218"/>
      <c r="F682" s="218"/>
      <c r="G682" s="218"/>
      <c r="H682" s="218"/>
      <c r="I682" s="218"/>
      <c r="J682" s="218"/>
      <c r="K682" s="218"/>
      <c r="L682" s="218"/>
      <c r="M682" s="218"/>
      <c r="N682" s="218"/>
      <c r="O682" s="219">
        <f t="shared" si="10"/>
        <v>0</v>
      </c>
      <c r="P682" s="229"/>
      <c r="Q682" s="139"/>
      <c r="R682" s="45"/>
      <c r="S682" s="56"/>
      <c r="T682" s="64"/>
    </row>
    <row r="683" spans="1:20" x14ac:dyDescent="0.25">
      <c r="B683" s="452" t="s">
        <v>150</v>
      </c>
      <c r="C683" s="451"/>
      <c r="D683" s="451"/>
      <c r="E683" s="451"/>
      <c r="F683" s="451"/>
      <c r="G683" s="451"/>
      <c r="H683" s="451"/>
      <c r="I683" s="451"/>
      <c r="J683" s="451"/>
      <c r="K683" s="451"/>
      <c r="L683" s="451"/>
      <c r="M683" s="451"/>
      <c r="N683" s="451"/>
      <c r="O683" s="451"/>
      <c r="P683" s="226">
        <f>SUM(O685:O698)</f>
        <v>0</v>
      </c>
      <c r="Q683" s="227">
        <f>SUM(Q685:Q698)</f>
        <v>0</v>
      </c>
      <c r="R683" s="45"/>
      <c r="S683" s="56"/>
      <c r="T683" s="64"/>
    </row>
    <row r="684" spans="1:20" x14ac:dyDescent="0.25">
      <c r="B684" s="335" t="s">
        <v>0</v>
      </c>
      <c r="C684" s="216" t="s">
        <v>1</v>
      </c>
      <c r="D684" s="216" t="s">
        <v>2</v>
      </c>
      <c r="E684" s="216" t="s">
        <v>28</v>
      </c>
      <c r="F684" s="216" t="s">
        <v>3</v>
      </c>
      <c r="G684" s="216" t="s">
        <v>4</v>
      </c>
      <c r="H684" s="216" t="s">
        <v>5</v>
      </c>
      <c r="I684" s="216" t="s">
        <v>6</v>
      </c>
      <c r="J684" s="216" t="s">
        <v>7</v>
      </c>
      <c r="K684" s="216" t="s">
        <v>8</v>
      </c>
      <c r="L684" s="216" t="s">
        <v>9</v>
      </c>
      <c r="M684" s="216" t="s">
        <v>10</v>
      </c>
      <c r="N684" s="216" t="s">
        <v>11</v>
      </c>
      <c r="O684" s="216" t="s">
        <v>12</v>
      </c>
      <c r="P684" s="217" t="s">
        <v>22</v>
      </c>
      <c r="Q684" s="228" t="s">
        <v>37</v>
      </c>
      <c r="R684" s="45"/>
      <c r="S684" s="56"/>
      <c r="T684" s="64"/>
    </row>
    <row r="685" spans="1:20" x14ac:dyDescent="0.25">
      <c r="B685" s="336" t="s">
        <v>150</v>
      </c>
      <c r="C685" s="332"/>
      <c r="D685" s="218"/>
      <c r="E685" s="218"/>
      <c r="F685" s="218"/>
      <c r="G685" s="218"/>
      <c r="H685" s="218"/>
      <c r="I685" s="218"/>
      <c r="J685" s="218"/>
      <c r="K685" s="218"/>
      <c r="L685" s="218"/>
      <c r="M685" s="218"/>
      <c r="N685" s="218"/>
      <c r="O685" s="219">
        <f t="shared" si="10"/>
        <v>0</v>
      </c>
      <c r="P685" s="229"/>
      <c r="Q685" s="139"/>
      <c r="R685" s="45"/>
      <c r="S685" s="56"/>
      <c r="T685" s="64"/>
    </row>
    <row r="686" spans="1:20" x14ac:dyDescent="0.25">
      <c r="B686" s="336" t="s">
        <v>150</v>
      </c>
      <c r="C686" s="332"/>
      <c r="D686" s="218"/>
      <c r="E686" s="218"/>
      <c r="F686" s="218"/>
      <c r="G686" s="218"/>
      <c r="H686" s="218"/>
      <c r="I686" s="218"/>
      <c r="J686" s="218"/>
      <c r="K686" s="218"/>
      <c r="L686" s="218"/>
      <c r="M686" s="218"/>
      <c r="N686" s="218"/>
      <c r="O686" s="219">
        <f t="shared" si="10"/>
        <v>0</v>
      </c>
      <c r="P686" s="229"/>
      <c r="Q686" s="139"/>
      <c r="R686" s="45"/>
      <c r="S686" s="56"/>
      <c r="T686" s="64"/>
    </row>
    <row r="687" spans="1:20" x14ac:dyDescent="0.25">
      <c r="B687" s="336" t="s">
        <v>150</v>
      </c>
      <c r="C687" s="332"/>
      <c r="D687" s="218"/>
      <c r="E687" s="218"/>
      <c r="F687" s="218"/>
      <c r="G687" s="218"/>
      <c r="H687" s="218"/>
      <c r="I687" s="218"/>
      <c r="J687" s="218"/>
      <c r="K687" s="218"/>
      <c r="L687" s="218"/>
      <c r="M687" s="218"/>
      <c r="N687" s="218"/>
      <c r="O687" s="219">
        <f t="shared" si="10"/>
        <v>0</v>
      </c>
      <c r="P687" s="229"/>
      <c r="Q687" s="139"/>
      <c r="R687" s="45"/>
      <c r="S687" s="56"/>
      <c r="T687" s="64"/>
    </row>
    <row r="688" spans="1:20" x14ac:dyDescent="0.25">
      <c r="B688" s="336" t="s">
        <v>150</v>
      </c>
      <c r="C688" s="332"/>
      <c r="D688" s="218"/>
      <c r="E688" s="218"/>
      <c r="F688" s="218"/>
      <c r="G688" s="218"/>
      <c r="H688" s="218"/>
      <c r="I688" s="218"/>
      <c r="J688" s="218"/>
      <c r="K688" s="218"/>
      <c r="L688" s="218"/>
      <c r="M688" s="218"/>
      <c r="N688" s="218"/>
      <c r="O688" s="219">
        <f t="shared" si="10"/>
        <v>0</v>
      </c>
      <c r="P688" s="229"/>
      <c r="Q688" s="139"/>
      <c r="R688" s="45"/>
      <c r="S688" s="56"/>
      <c r="T688" s="64"/>
    </row>
    <row r="689" spans="2:20" x14ac:dyDescent="0.25">
      <c r="B689" s="336" t="s">
        <v>150</v>
      </c>
      <c r="C689" s="332"/>
      <c r="D689" s="218"/>
      <c r="E689" s="218"/>
      <c r="F689" s="218"/>
      <c r="G689" s="218"/>
      <c r="H689" s="218"/>
      <c r="I689" s="218"/>
      <c r="J689" s="218"/>
      <c r="K689" s="218"/>
      <c r="L689" s="218"/>
      <c r="M689" s="218"/>
      <c r="N689" s="218"/>
      <c r="O689" s="219">
        <f t="shared" si="10"/>
        <v>0</v>
      </c>
      <c r="P689" s="229"/>
      <c r="Q689" s="139"/>
      <c r="R689" s="45"/>
      <c r="S689" s="56"/>
      <c r="T689" s="64"/>
    </row>
    <row r="690" spans="2:20" x14ac:dyDescent="0.25">
      <c r="B690" s="336" t="s">
        <v>150</v>
      </c>
      <c r="C690" s="332"/>
      <c r="D690" s="218"/>
      <c r="E690" s="218"/>
      <c r="F690" s="218"/>
      <c r="G690" s="218"/>
      <c r="H690" s="218"/>
      <c r="I690" s="218"/>
      <c r="J690" s="218"/>
      <c r="K690" s="218"/>
      <c r="L690" s="218"/>
      <c r="M690" s="218"/>
      <c r="N690" s="218"/>
      <c r="O690" s="219">
        <f t="shared" si="10"/>
        <v>0</v>
      </c>
      <c r="P690" s="229"/>
      <c r="Q690" s="139"/>
      <c r="R690" s="45"/>
      <c r="S690" s="56"/>
      <c r="T690" s="64"/>
    </row>
    <row r="691" spans="2:20" x14ac:dyDescent="0.25">
      <c r="B691" s="336" t="s">
        <v>150</v>
      </c>
      <c r="C691" s="332"/>
      <c r="D691" s="218"/>
      <c r="E691" s="218"/>
      <c r="F691" s="218"/>
      <c r="G691" s="218"/>
      <c r="H691" s="218"/>
      <c r="I691" s="218"/>
      <c r="J691" s="218"/>
      <c r="K691" s="218"/>
      <c r="L691" s="218"/>
      <c r="M691" s="218"/>
      <c r="N691" s="218"/>
      <c r="O691" s="219">
        <f t="shared" si="10"/>
        <v>0</v>
      </c>
      <c r="P691" s="229"/>
      <c r="Q691" s="139"/>
      <c r="R691" s="45"/>
      <c r="S691" s="56"/>
      <c r="T691" s="64"/>
    </row>
    <row r="692" spans="2:20" x14ac:dyDescent="0.25">
      <c r="B692" s="336" t="s">
        <v>150</v>
      </c>
      <c r="C692" s="332"/>
      <c r="D692" s="218"/>
      <c r="E692" s="218"/>
      <c r="F692" s="218"/>
      <c r="G692" s="218"/>
      <c r="H692" s="218"/>
      <c r="I692" s="218"/>
      <c r="J692" s="218"/>
      <c r="K692" s="218"/>
      <c r="L692" s="218"/>
      <c r="M692" s="218"/>
      <c r="N692" s="218"/>
      <c r="O692" s="219">
        <f t="shared" si="10"/>
        <v>0</v>
      </c>
      <c r="P692" s="229"/>
      <c r="Q692" s="139"/>
      <c r="R692" s="45"/>
      <c r="S692" s="56"/>
      <c r="T692" s="64"/>
    </row>
    <row r="693" spans="2:20" x14ac:dyDescent="0.25">
      <c r="B693" s="336" t="s">
        <v>150</v>
      </c>
      <c r="C693" s="332"/>
      <c r="D693" s="218"/>
      <c r="E693" s="218"/>
      <c r="F693" s="218"/>
      <c r="G693" s="218"/>
      <c r="H693" s="218"/>
      <c r="I693" s="218"/>
      <c r="J693" s="218"/>
      <c r="K693" s="218"/>
      <c r="L693" s="218"/>
      <c r="M693" s="218"/>
      <c r="N693" s="218"/>
      <c r="O693" s="219">
        <f t="shared" si="10"/>
        <v>0</v>
      </c>
      <c r="P693" s="229"/>
      <c r="Q693" s="139"/>
      <c r="R693" s="45"/>
      <c r="S693" s="56"/>
      <c r="T693" s="64"/>
    </row>
    <row r="694" spans="2:20" x14ac:dyDescent="0.25">
      <c r="B694" s="336" t="s">
        <v>150</v>
      </c>
      <c r="C694" s="332"/>
      <c r="D694" s="218"/>
      <c r="E694" s="218"/>
      <c r="F694" s="218"/>
      <c r="G694" s="218"/>
      <c r="H694" s="218"/>
      <c r="I694" s="218"/>
      <c r="J694" s="218"/>
      <c r="K694" s="218"/>
      <c r="L694" s="218"/>
      <c r="M694" s="218"/>
      <c r="N694" s="218"/>
      <c r="O694" s="219">
        <f t="shared" si="10"/>
        <v>0</v>
      </c>
      <c r="P694" s="229"/>
      <c r="Q694" s="139"/>
      <c r="R694" s="45"/>
      <c r="S694" s="56"/>
      <c r="T694" s="64"/>
    </row>
    <row r="695" spans="2:20" x14ac:dyDescent="0.25">
      <c r="B695" s="336" t="s">
        <v>150</v>
      </c>
      <c r="C695" s="332"/>
      <c r="D695" s="218"/>
      <c r="E695" s="218"/>
      <c r="F695" s="218"/>
      <c r="G695" s="218"/>
      <c r="H695" s="218"/>
      <c r="I695" s="218"/>
      <c r="J695" s="218"/>
      <c r="K695" s="218"/>
      <c r="L695" s="218"/>
      <c r="M695" s="218"/>
      <c r="N695" s="218"/>
      <c r="O695" s="219">
        <f t="shared" si="10"/>
        <v>0</v>
      </c>
      <c r="P695" s="229"/>
      <c r="Q695" s="139"/>
      <c r="R695" s="45"/>
      <c r="S695" s="56"/>
      <c r="T695" s="64"/>
    </row>
    <row r="696" spans="2:20" x14ac:dyDescent="0.25">
      <c r="B696" s="336" t="s">
        <v>150</v>
      </c>
      <c r="C696" s="332"/>
      <c r="D696" s="218"/>
      <c r="E696" s="218"/>
      <c r="F696" s="218"/>
      <c r="G696" s="218"/>
      <c r="H696" s="218"/>
      <c r="I696" s="218"/>
      <c r="J696" s="218"/>
      <c r="K696" s="218"/>
      <c r="L696" s="218"/>
      <c r="M696" s="218"/>
      <c r="N696" s="218"/>
      <c r="O696" s="219">
        <f t="shared" si="10"/>
        <v>0</v>
      </c>
      <c r="P696" s="229"/>
      <c r="Q696" s="139"/>
      <c r="R696" s="45"/>
      <c r="S696" s="56"/>
      <c r="T696" s="64"/>
    </row>
    <row r="697" spans="2:20" x14ac:dyDescent="0.25">
      <c r="B697" s="336" t="s">
        <v>150</v>
      </c>
      <c r="C697" s="333" t="s">
        <v>37</v>
      </c>
      <c r="D697" s="218"/>
      <c r="E697" s="218"/>
      <c r="F697" s="218"/>
      <c r="G697" s="218"/>
      <c r="H697" s="218"/>
      <c r="I697" s="218"/>
      <c r="J697" s="218"/>
      <c r="K697" s="218"/>
      <c r="L697" s="218"/>
      <c r="M697" s="218"/>
      <c r="N697" s="218"/>
      <c r="O697" s="219">
        <f t="shared" si="10"/>
        <v>0</v>
      </c>
      <c r="P697" s="229"/>
      <c r="Q697" s="139"/>
      <c r="R697" s="45"/>
      <c r="S697" s="56"/>
      <c r="T697" s="64"/>
    </row>
    <row r="698" spans="2:20" x14ac:dyDescent="0.25">
      <c r="B698" s="336" t="s">
        <v>150</v>
      </c>
      <c r="C698" s="334"/>
      <c r="D698" s="218"/>
      <c r="E698" s="218"/>
      <c r="F698" s="218"/>
      <c r="G698" s="218"/>
      <c r="H698" s="218"/>
      <c r="I698" s="218"/>
      <c r="J698" s="218"/>
      <c r="K698" s="218"/>
      <c r="L698" s="218"/>
      <c r="M698" s="218"/>
      <c r="N698" s="218"/>
      <c r="O698" s="219">
        <f t="shared" si="10"/>
        <v>0</v>
      </c>
      <c r="P698" s="229"/>
      <c r="Q698" s="139"/>
      <c r="R698" s="45"/>
      <c r="S698" s="56"/>
      <c r="T698" s="64"/>
    </row>
    <row r="699" spans="2:20" x14ac:dyDescent="0.25">
      <c r="B699" s="452" t="s">
        <v>151</v>
      </c>
      <c r="C699" s="451"/>
      <c r="D699" s="451"/>
      <c r="E699" s="451"/>
      <c r="F699" s="451"/>
      <c r="G699" s="451"/>
      <c r="H699" s="451"/>
      <c r="I699" s="451"/>
      <c r="J699" s="451"/>
      <c r="K699" s="451"/>
      <c r="L699" s="451"/>
      <c r="M699" s="451"/>
      <c r="N699" s="451"/>
      <c r="O699" s="451"/>
      <c r="P699" s="226">
        <f>SUM(O701:O709)</f>
        <v>0</v>
      </c>
      <c r="Q699" s="227">
        <f>SUM(Q701:Q709)</f>
        <v>0</v>
      </c>
      <c r="R699" s="45"/>
      <c r="S699" s="56"/>
      <c r="T699" s="64"/>
    </row>
    <row r="700" spans="2:20" x14ac:dyDescent="0.25">
      <c r="B700" s="335" t="s">
        <v>0</v>
      </c>
      <c r="C700" s="216" t="s">
        <v>1</v>
      </c>
      <c r="D700" s="216" t="s">
        <v>2</v>
      </c>
      <c r="E700" s="216" t="s">
        <v>28</v>
      </c>
      <c r="F700" s="216" t="s">
        <v>3</v>
      </c>
      <c r="G700" s="216" t="s">
        <v>4</v>
      </c>
      <c r="H700" s="216" t="s">
        <v>5</v>
      </c>
      <c r="I700" s="216" t="s">
        <v>6</v>
      </c>
      <c r="J700" s="216" t="s">
        <v>7</v>
      </c>
      <c r="K700" s="216" t="s">
        <v>8</v>
      </c>
      <c r="L700" s="216" t="s">
        <v>9</v>
      </c>
      <c r="M700" s="216" t="s">
        <v>10</v>
      </c>
      <c r="N700" s="216" t="s">
        <v>11</v>
      </c>
      <c r="O700" s="216" t="s">
        <v>12</v>
      </c>
      <c r="P700" s="217" t="s">
        <v>22</v>
      </c>
      <c r="Q700" s="228" t="s">
        <v>37</v>
      </c>
      <c r="R700" s="45"/>
      <c r="S700" s="56"/>
      <c r="T700" s="64"/>
    </row>
    <row r="701" spans="2:20" x14ac:dyDescent="0.25">
      <c r="B701" s="336" t="s">
        <v>151</v>
      </c>
      <c r="C701" s="332"/>
      <c r="D701" s="218"/>
      <c r="E701" s="218"/>
      <c r="F701" s="218"/>
      <c r="G701" s="218"/>
      <c r="H701" s="218"/>
      <c r="I701" s="218"/>
      <c r="J701" s="218"/>
      <c r="K701" s="218"/>
      <c r="L701" s="218"/>
      <c r="M701" s="218"/>
      <c r="N701" s="218"/>
      <c r="O701" s="219">
        <f t="shared" si="10"/>
        <v>0</v>
      </c>
      <c r="P701" s="229"/>
      <c r="Q701" s="139"/>
      <c r="R701" s="45"/>
      <c r="S701" s="56"/>
      <c r="T701" s="64"/>
    </row>
    <row r="702" spans="2:20" x14ac:dyDescent="0.25">
      <c r="B702" s="336" t="s">
        <v>151</v>
      </c>
      <c r="C702" s="332"/>
      <c r="D702" s="218"/>
      <c r="E702" s="218"/>
      <c r="F702" s="218"/>
      <c r="G702" s="218"/>
      <c r="H702" s="218"/>
      <c r="I702" s="218"/>
      <c r="J702" s="218"/>
      <c r="K702" s="218"/>
      <c r="L702" s="218"/>
      <c r="M702" s="218"/>
      <c r="N702" s="218"/>
      <c r="O702" s="219">
        <f t="shared" si="10"/>
        <v>0</v>
      </c>
      <c r="P702" s="229"/>
      <c r="Q702" s="139"/>
      <c r="R702" s="45"/>
      <c r="S702" s="56"/>
      <c r="T702" s="64"/>
    </row>
    <row r="703" spans="2:20" x14ac:dyDescent="0.25">
      <c r="B703" s="336" t="s">
        <v>151</v>
      </c>
      <c r="C703" s="332"/>
      <c r="D703" s="218"/>
      <c r="E703" s="218"/>
      <c r="F703" s="218"/>
      <c r="G703" s="218"/>
      <c r="H703" s="218"/>
      <c r="I703" s="218"/>
      <c r="J703" s="218"/>
      <c r="K703" s="218"/>
      <c r="L703" s="218"/>
      <c r="M703" s="218"/>
      <c r="N703" s="218"/>
      <c r="O703" s="219">
        <f t="shared" si="10"/>
        <v>0</v>
      </c>
      <c r="P703" s="229"/>
      <c r="Q703" s="139"/>
      <c r="R703" s="45"/>
      <c r="S703" s="56"/>
      <c r="T703" s="64"/>
    </row>
    <row r="704" spans="2:20" x14ac:dyDescent="0.25">
      <c r="B704" s="336" t="s">
        <v>151</v>
      </c>
      <c r="C704" s="332"/>
      <c r="D704" s="218"/>
      <c r="E704" s="218"/>
      <c r="F704" s="218"/>
      <c r="G704" s="218"/>
      <c r="H704" s="218"/>
      <c r="I704" s="218"/>
      <c r="J704" s="218"/>
      <c r="K704" s="218"/>
      <c r="L704" s="218"/>
      <c r="M704" s="218"/>
      <c r="N704" s="218"/>
      <c r="O704" s="219">
        <f t="shared" si="10"/>
        <v>0</v>
      </c>
      <c r="P704" s="229"/>
      <c r="Q704" s="139"/>
      <c r="R704" s="45"/>
      <c r="S704" s="56"/>
      <c r="T704" s="64"/>
    </row>
    <row r="705" spans="2:20" x14ac:dyDescent="0.25">
      <c r="B705" s="336" t="s">
        <v>151</v>
      </c>
      <c r="C705" s="332"/>
      <c r="D705" s="218"/>
      <c r="E705" s="218"/>
      <c r="F705" s="218"/>
      <c r="G705" s="218"/>
      <c r="H705" s="218"/>
      <c r="I705" s="218"/>
      <c r="J705" s="218"/>
      <c r="K705" s="218"/>
      <c r="L705" s="218"/>
      <c r="M705" s="218"/>
      <c r="N705" s="218"/>
      <c r="O705" s="219">
        <f t="shared" si="10"/>
        <v>0</v>
      </c>
      <c r="P705" s="229"/>
      <c r="Q705" s="139"/>
      <c r="R705" s="45"/>
      <c r="S705" s="56"/>
      <c r="T705" s="64"/>
    </row>
    <row r="706" spans="2:20" x14ac:dyDescent="0.25">
      <c r="B706" s="336" t="s">
        <v>151</v>
      </c>
      <c r="C706" s="332"/>
      <c r="D706" s="218"/>
      <c r="E706" s="218"/>
      <c r="F706" s="218"/>
      <c r="G706" s="218"/>
      <c r="H706" s="218"/>
      <c r="I706" s="218"/>
      <c r="J706" s="218"/>
      <c r="K706" s="218"/>
      <c r="L706" s="218"/>
      <c r="M706" s="218"/>
      <c r="N706" s="218"/>
      <c r="O706" s="219">
        <f t="shared" si="10"/>
        <v>0</v>
      </c>
      <c r="P706" s="229"/>
      <c r="Q706" s="139"/>
      <c r="R706" s="45"/>
      <c r="S706" s="56"/>
      <c r="T706" s="64"/>
    </row>
    <row r="707" spans="2:20" x14ac:dyDescent="0.25">
      <c r="B707" s="336" t="s">
        <v>151</v>
      </c>
      <c r="C707" s="332"/>
      <c r="D707" s="218"/>
      <c r="E707" s="218"/>
      <c r="F707" s="218"/>
      <c r="G707" s="218"/>
      <c r="H707" s="218"/>
      <c r="I707" s="218"/>
      <c r="J707" s="218"/>
      <c r="K707" s="218"/>
      <c r="L707" s="218"/>
      <c r="M707" s="218"/>
      <c r="N707" s="218"/>
      <c r="O707" s="219">
        <f t="shared" si="10"/>
        <v>0</v>
      </c>
      <c r="P707" s="229"/>
      <c r="Q707" s="139"/>
      <c r="R707" s="45"/>
      <c r="S707" s="56"/>
      <c r="T707" s="64"/>
    </row>
    <row r="708" spans="2:20" x14ac:dyDescent="0.25">
      <c r="B708" s="336" t="s">
        <v>151</v>
      </c>
      <c r="C708" s="333" t="s">
        <v>37</v>
      </c>
      <c r="D708" s="218"/>
      <c r="E708" s="218"/>
      <c r="F708" s="218"/>
      <c r="G708" s="218"/>
      <c r="H708" s="218"/>
      <c r="I708" s="218"/>
      <c r="J708" s="218"/>
      <c r="K708" s="218"/>
      <c r="L708" s="218"/>
      <c r="M708" s="218"/>
      <c r="N708" s="218"/>
      <c r="O708" s="219">
        <f t="shared" si="10"/>
        <v>0</v>
      </c>
      <c r="P708" s="229"/>
      <c r="Q708" s="139"/>
      <c r="R708" s="45"/>
      <c r="S708" s="56"/>
      <c r="T708" s="64"/>
    </row>
    <row r="709" spans="2:20" x14ac:dyDescent="0.25">
      <c r="B709" s="336" t="s">
        <v>151</v>
      </c>
      <c r="C709" s="334"/>
      <c r="D709" s="218"/>
      <c r="E709" s="218"/>
      <c r="F709" s="218"/>
      <c r="G709" s="218"/>
      <c r="H709" s="218"/>
      <c r="I709" s="218"/>
      <c r="J709" s="218"/>
      <c r="K709" s="218"/>
      <c r="L709" s="218"/>
      <c r="M709" s="218"/>
      <c r="N709" s="218"/>
      <c r="O709" s="219">
        <f t="shared" si="10"/>
        <v>0</v>
      </c>
      <c r="P709" s="229"/>
      <c r="Q709" s="139"/>
      <c r="R709" s="45"/>
      <c r="S709" s="56"/>
      <c r="T709" s="64"/>
    </row>
    <row r="710" spans="2:20" x14ac:dyDescent="0.25">
      <c r="B710" s="452" t="s">
        <v>152</v>
      </c>
      <c r="C710" s="451"/>
      <c r="D710" s="451"/>
      <c r="E710" s="451"/>
      <c r="F710" s="451"/>
      <c r="G710" s="451"/>
      <c r="H710" s="451"/>
      <c r="I710" s="451"/>
      <c r="J710" s="451"/>
      <c r="K710" s="451"/>
      <c r="L710" s="451"/>
      <c r="M710" s="451"/>
      <c r="N710" s="451"/>
      <c r="O710" s="451"/>
      <c r="P710" s="226">
        <f>SUM(O712:O720)</f>
        <v>0</v>
      </c>
      <c r="Q710" s="227">
        <f>SUM(Q712:Q720)</f>
        <v>0</v>
      </c>
      <c r="R710" s="45"/>
      <c r="S710" s="56"/>
      <c r="T710" s="64"/>
    </row>
    <row r="711" spans="2:20" x14ac:dyDescent="0.25">
      <c r="B711" s="335" t="s">
        <v>0</v>
      </c>
      <c r="C711" s="216" t="s">
        <v>1</v>
      </c>
      <c r="D711" s="216" t="s">
        <v>2</v>
      </c>
      <c r="E711" s="216" t="s">
        <v>28</v>
      </c>
      <c r="F711" s="216" t="s">
        <v>3</v>
      </c>
      <c r="G711" s="216" t="s">
        <v>4</v>
      </c>
      <c r="H711" s="216" t="s">
        <v>5</v>
      </c>
      <c r="I711" s="216" t="s">
        <v>6</v>
      </c>
      <c r="J711" s="216" t="s">
        <v>7</v>
      </c>
      <c r="K711" s="216" t="s">
        <v>8</v>
      </c>
      <c r="L711" s="216" t="s">
        <v>9</v>
      </c>
      <c r="M711" s="216" t="s">
        <v>10</v>
      </c>
      <c r="N711" s="216" t="s">
        <v>11</v>
      </c>
      <c r="O711" s="216" t="s">
        <v>12</v>
      </c>
      <c r="P711" s="217" t="s">
        <v>22</v>
      </c>
      <c r="Q711" s="228" t="s">
        <v>37</v>
      </c>
      <c r="R711" s="45"/>
      <c r="S711" s="56"/>
      <c r="T711" s="64"/>
    </row>
    <row r="712" spans="2:20" x14ac:dyDescent="0.25">
      <c r="B712" s="336" t="s">
        <v>152</v>
      </c>
      <c r="C712" s="332"/>
      <c r="D712" s="218"/>
      <c r="E712" s="218"/>
      <c r="F712" s="218"/>
      <c r="G712" s="218"/>
      <c r="H712" s="218"/>
      <c r="I712" s="218"/>
      <c r="J712" s="218"/>
      <c r="K712" s="218"/>
      <c r="L712" s="218"/>
      <c r="M712" s="218"/>
      <c r="N712" s="218"/>
      <c r="O712" s="219">
        <f t="shared" si="10"/>
        <v>0</v>
      </c>
      <c r="P712" s="229"/>
      <c r="Q712" s="139"/>
      <c r="R712" s="45"/>
      <c r="S712" s="56"/>
      <c r="T712" s="64"/>
    </row>
    <row r="713" spans="2:20" x14ac:dyDescent="0.25">
      <c r="B713" s="336" t="s">
        <v>152</v>
      </c>
      <c r="C713" s="332"/>
      <c r="D713" s="218"/>
      <c r="E713" s="218"/>
      <c r="F713" s="218"/>
      <c r="G713" s="218"/>
      <c r="H713" s="218"/>
      <c r="I713" s="218"/>
      <c r="J713" s="218"/>
      <c r="K713" s="218"/>
      <c r="L713" s="218"/>
      <c r="M713" s="218"/>
      <c r="N713" s="218"/>
      <c r="O713" s="219">
        <f t="shared" si="10"/>
        <v>0</v>
      </c>
      <c r="P713" s="229"/>
      <c r="Q713" s="139"/>
      <c r="R713" s="45"/>
      <c r="S713" s="56"/>
      <c r="T713" s="64"/>
    </row>
    <row r="714" spans="2:20" x14ac:dyDescent="0.25">
      <c r="B714" s="336" t="s">
        <v>152</v>
      </c>
      <c r="C714" s="332"/>
      <c r="D714" s="218"/>
      <c r="E714" s="218"/>
      <c r="F714" s="218"/>
      <c r="G714" s="218"/>
      <c r="H714" s="218"/>
      <c r="I714" s="218"/>
      <c r="J714" s="218"/>
      <c r="K714" s="218"/>
      <c r="L714" s="218"/>
      <c r="M714" s="218"/>
      <c r="N714" s="218"/>
      <c r="O714" s="219">
        <f t="shared" si="10"/>
        <v>0</v>
      </c>
      <c r="P714" s="229"/>
      <c r="Q714" s="139"/>
      <c r="R714" s="45"/>
      <c r="S714" s="56"/>
      <c r="T714" s="64"/>
    </row>
    <row r="715" spans="2:20" x14ac:dyDescent="0.25">
      <c r="B715" s="336" t="s">
        <v>152</v>
      </c>
      <c r="C715" s="332"/>
      <c r="D715" s="218"/>
      <c r="E715" s="218"/>
      <c r="F715" s="218"/>
      <c r="G715" s="218"/>
      <c r="H715" s="218"/>
      <c r="I715" s="218"/>
      <c r="J715" s="218"/>
      <c r="K715" s="218"/>
      <c r="L715" s="218"/>
      <c r="M715" s="218"/>
      <c r="N715" s="218"/>
      <c r="O715" s="219">
        <f t="shared" si="10"/>
        <v>0</v>
      </c>
      <c r="P715" s="229"/>
      <c r="Q715" s="139"/>
      <c r="R715" s="45"/>
      <c r="S715" s="56"/>
      <c r="T715" s="64"/>
    </row>
    <row r="716" spans="2:20" ht="25.5" customHeight="1" x14ac:dyDescent="0.25">
      <c r="B716" s="336" t="s">
        <v>152</v>
      </c>
      <c r="C716" s="337"/>
      <c r="D716" s="218"/>
      <c r="E716" s="218"/>
      <c r="F716" s="218"/>
      <c r="G716" s="218"/>
      <c r="H716" s="218"/>
      <c r="I716" s="218"/>
      <c r="J716" s="218"/>
      <c r="K716" s="218"/>
      <c r="L716" s="218"/>
      <c r="M716" s="218"/>
      <c r="N716" s="218"/>
      <c r="O716" s="219">
        <f t="shared" si="10"/>
        <v>0</v>
      </c>
      <c r="P716" s="229"/>
      <c r="Q716" s="139"/>
      <c r="R716" s="45"/>
      <c r="S716" s="56"/>
      <c r="T716" s="64"/>
    </row>
    <row r="717" spans="2:20" x14ac:dyDescent="0.25">
      <c r="B717" s="336" t="s">
        <v>152</v>
      </c>
      <c r="C717" s="337"/>
      <c r="D717" s="218"/>
      <c r="E717" s="218"/>
      <c r="F717" s="218"/>
      <c r="G717" s="218"/>
      <c r="H717" s="218"/>
      <c r="I717" s="218"/>
      <c r="J717" s="218"/>
      <c r="K717" s="218"/>
      <c r="L717" s="218"/>
      <c r="M717" s="218"/>
      <c r="N717" s="218"/>
      <c r="O717" s="219">
        <f t="shared" si="10"/>
        <v>0</v>
      </c>
      <c r="P717" s="229"/>
      <c r="Q717" s="139"/>
      <c r="R717" s="45"/>
      <c r="S717" s="56"/>
      <c r="T717" s="64"/>
    </row>
    <row r="718" spans="2:20" x14ac:dyDescent="0.25">
      <c r="B718" s="336" t="s">
        <v>152</v>
      </c>
      <c r="C718" s="332"/>
      <c r="D718" s="218"/>
      <c r="E718" s="218"/>
      <c r="F718" s="218"/>
      <c r="G718" s="218"/>
      <c r="H718" s="218"/>
      <c r="I718" s="218"/>
      <c r="J718" s="218"/>
      <c r="K718" s="218"/>
      <c r="L718" s="218"/>
      <c r="M718" s="218"/>
      <c r="N718" s="218"/>
      <c r="O718" s="219">
        <f t="shared" si="10"/>
        <v>0</v>
      </c>
      <c r="P718" s="229"/>
      <c r="Q718" s="139"/>
      <c r="R718" s="45"/>
      <c r="S718" s="56"/>
      <c r="T718" s="64"/>
    </row>
    <row r="719" spans="2:20" x14ac:dyDescent="0.25">
      <c r="B719" s="336" t="s">
        <v>152</v>
      </c>
      <c r="C719" s="333" t="s">
        <v>37</v>
      </c>
      <c r="D719" s="218"/>
      <c r="E719" s="218"/>
      <c r="F719" s="218"/>
      <c r="G719" s="218"/>
      <c r="H719" s="218"/>
      <c r="I719" s="218"/>
      <c r="J719" s="218"/>
      <c r="K719" s="218"/>
      <c r="L719" s="218"/>
      <c r="M719" s="218"/>
      <c r="N719" s="218"/>
      <c r="O719" s="219">
        <f t="shared" si="10"/>
        <v>0</v>
      </c>
      <c r="P719" s="229"/>
      <c r="Q719" s="139"/>
      <c r="R719" s="45"/>
      <c r="S719" s="56"/>
      <c r="T719" s="64"/>
    </row>
    <row r="720" spans="2:20" x14ac:dyDescent="0.25">
      <c r="B720" s="336" t="s">
        <v>152</v>
      </c>
      <c r="C720" s="334"/>
      <c r="D720" s="218"/>
      <c r="E720" s="218"/>
      <c r="F720" s="218"/>
      <c r="G720" s="218"/>
      <c r="H720" s="218"/>
      <c r="I720" s="218"/>
      <c r="J720" s="218"/>
      <c r="K720" s="218"/>
      <c r="L720" s="218"/>
      <c r="M720" s="218"/>
      <c r="N720" s="218"/>
      <c r="O720" s="219">
        <f t="shared" si="10"/>
        <v>0</v>
      </c>
      <c r="P720" s="229"/>
      <c r="Q720" s="139"/>
      <c r="R720" s="45"/>
      <c r="S720" s="56"/>
      <c r="T720" s="64"/>
    </row>
    <row r="721" spans="2:20" x14ac:dyDescent="0.25">
      <c r="B721" s="452" t="s">
        <v>153</v>
      </c>
      <c r="C721" s="451"/>
      <c r="D721" s="451"/>
      <c r="E721" s="451"/>
      <c r="F721" s="451"/>
      <c r="G721" s="451"/>
      <c r="H721" s="451"/>
      <c r="I721" s="451"/>
      <c r="J721" s="451"/>
      <c r="K721" s="451"/>
      <c r="L721" s="451"/>
      <c r="M721" s="451"/>
      <c r="N721" s="451"/>
      <c r="O721" s="451"/>
      <c r="P721" s="226">
        <f>SUM(O723:O731)</f>
        <v>0</v>
      </c>
      <c r="Q721" s="227">
        <f>SUM(Q723:Q731)</f>
        <v>0</v>
      </c>
      <c r="R721" s="45"/>
      <c r="S721" s="56"/>
      <c r="T721" s="64"/>
    </row>
    <row r="722" spans="2:20" x14ac:dyDescent="0.25">
      <c r="B722" s="335" t="s">
        <v>0</v>
      </c>
      <c r="C722" s="216" t="s">
        <v>1</v>
      </c>
      <c r="D722" s="216" t="s">
        <v>2</v>
      </c>
      <c r="E722" s="216" t="s">
        <v>28</v>
      </c>
      <c r="F722" s="216" t="s">
        <v>3</v>
      </c>
      <c r="G722" s="216" t="s">
        <v>4</v>
      </c>
      <c r="H722" s="216" t="s">
        <v>5</v>
      </c>
      <c r="I722" s="216" t="s">
        <v>6</v>
      </c>
      <c r="J722" s="216" t="s">
        <v>7</v>
      </c>
      <c r="K722" s="216" t="s">
        <v>8</v>
      </c>
      <c r="L722" s="216" t="s">
        <v>9</v>
      </c>
      <c r="M722" s="216" t="s">
        <v>10</v>
      </c>
      <c r="N722" s="216" t="s">
        <v>11</v>
      </c>
      <c r="O722" s="216" t="s">
        <v>12</v>
      </c>
      <c r="P722" s="217" t="s">
        <v>22</v>
      </c>
      <c r="Q722" s="228" t="s">
        <v>37</v>
      </c>
      <c r="R722" s="45"/>
      <c r="S722" s="56"/>
      <c r="T722" s="64"/>
    </row>
    <row r="723" spans="2:20" x14ac:dyDescent="0.25">
      <c r="B723" s="336" t="s">
        <v>153</v>
      </c>
      <c r="C723" s="332"/>
      <c r="D723" s="218"/>
      <c r="E723" s="218"/>
      <c r="F723" s="218"/>
      <c r="G723" s="218"/>
      <c r="H723" s="218"/>
      <c r="I723" s="218"/>
      <c r="J723" s="218"/>
      <c r="K723" s="218"/>
      <c r="L723" s="218"/>
      <c r="M723" s="218"/>
      <c r="N723" s="218"/>
      <c r="O723" s="219">
        <f t="shared" ref="O723:O732" si="11">SUM(F723:N723)</f>
        <v>0</v>
      </c>
      <c r="P723" s="229"/>
      <c r="Q723" s="139"/>
      <c r="R723" s="45"/>
      <c r="S723" s="56"/>
      <c r="T723" s="64"/>
    </row>
    <row r="724" spans="2:20" x14ac:dyDescent="0.25">
      <c r="B724" s="336" t="s">
        <v>153</v>
      </c>
      <c r="C724" s="332"/>
      <c r="D724" s="218"/>
      <c r="E724" s="218"/>
      <c r="F724" s="218"/>
      <c r="G724" s="218"/>
      <c r="H724" s="218"/>
      <c r="I724" s="218"/>
      <c r="J724" s="218"/>
      <c r="K724" s="218"/>
      <c r="L724" s="218"/>
      <c r="M724" s="218"/>
      <c r="N724" s="218"/>
      <c r="O724" s="219">
        <f t="shared" si="11"/>
        <v>0</v>
      </c>
      <c r="P724" s="229"/>
      <c r="Q724" s="139"/>
      <c r="R724" s="45"/>
      <c r="S724" s="56"/>
      <c r="T724" s="64"/>
    </row>
    <row r="725" spans="2:20" x14ac:dyDescent="0.25">
      <c r="B725" s="336" t="s">
        <v>153</v>
      </c>
      <c r="C725" s="332"/>
      <c r="D725" s="218"/>
      <c r="E725" s="218"/>
      <c r="F725" s="218"/>
      <c r="G725" s="218"/>
      <c r="H725" s="218"/>
      <c r="I725" s="218"/>
      <c r="J725" s="218"/>
      <c r="K725" s="218"/>
      <c r="L725" s="218"/>
      <c r="M725" s="218"/>
      <c r="N725" s="218"/>
      <c r="O725" s="219">
        <f t="shared" si="11"/>
        <v>0</v>
      </c>
      <c r="P725" s="229"/>
      <c r="Q725" s="139"/>
      <c r="R725" s="45"/>
      <c r="S725" s="56"/>
      <c r="T725" s="64"/>
    </row>
    <row r="726" spans="2:20" x14ac:dyDescent="0.25">
      <c r="B726" s="336" t="s">
        <v>153</v>
      </c>
      <c r="C726" s="332"/>
      <c r="D726" s="218"/>
      <c r="E726" s="218"/>
      <c r="F726" s="218"/>
      <c r="G726" s="218"/>
      <c r="H726" s="218"/>
      <c r="I726" s="218"/>
      <c r="J726" s="218"/>
      <c r="K726" s="218"/>
      <c r="L726" s="218"/>
      <c r="M726" s="218"/>
      <c r="N726" s="218"/>
      <c r="O726" s="219">
        <f t="shared" si="11"/>
        <v>0</v>
      </c>
      <c r="P726" s="229"/>
      <c r="Q726" s="139"/>
      <c r="R726" s="45"/>
      <c r="S726" s="56"/>
      <c r="T726" s="64"/>
    </row>
    <row r="727" spans="2:20" x14ac:dyDescent="0.25">
      <c r="B727" s="336" t="s">
        <v>153</v>
      </c>
      <c r="C727" s="332"/>
      <c r="D727" s="218"/>
      <c r="E727" s="218"/>
      <c r="F727" s="218"/>
      <c r="G727" s="218"/>
      <c r="H727" s="218"/>
      <c r="I727" s="218"/>
      <c r="J727" s="218"/>
      <c r="K727" s="218"/>
      <c r="L727" s="218"/>
      <c r="M727" s="218"/>
      <c r="N727" s="218"/>
      <c r="O727" s="219">
        <f t="shared" si="11"/>
        <v>0</v>
      </c>
      <c r="P727" s="229"/>
      <c r="Q727" s="139"/>
      <c r="R727" s="45"/>
      <c r="S727" s="56"/>
      <c r="T727" s="64"/>
    </row>
    <row r="728" spans="2:20" x14ac:dyDescent="0.25">
      <c r="B728" s="336" t="s">
        <v>153</v>
      </c>
      <c r="C728" s="332"/>
      <c r="D728" s="218"/>
      <c r="E728" s="218"/>
      <c r="F728" s="218"/>
      <c r="G728" s="218"/>
      <c r="H728" s="218"/>
      <c r="I728" s="218"/>
      <c r="J728" s="218"/>
      <c r="K728" s="218"/>
      <c r="L728" s="218"/>
      <c r="M728" s="218"/>
      <c r="N728" s="218"/>
      <c r="O728" s="219">
        <f t="shared" si="11"/>
        <v>0</v>
      </c>
      <c r="P728" s="229"/>
      <c r="Q728" s="139"/>
      <c r="R728" s="45"/>
      <c r="S728" s="56"/>
      <c r="T728" s="64"/>
    </row>
    <row r="729" spans="2:20" x14ac:dyDescent="0.25">
      <c r="B729" s="336" t="s">
        <v>153</v>
      </c>
      <c r="C729" s="332"/>
      <c r="D729" s="218"/>
      <c r="E729" s="218"/>
      <c r="F729" s="218"/>
      <c r="G729" s="218"/>
      <c r="H729" s="218"/>
      <c r="I729" s="218"/>
      <c r="J729" s="218"/>
      <c r="K729" s="218"/>
      <c r="L729" s="218"/>
      <c r="M729" s="218"/>
      <c r="N729" s="218"/>
      <c r="O729" s="219">
        <f t="shared" si="11"/>
        <v>0</v>
      </c>
      <c r="P729" s="229"/>
      <c r="Q729" s="139"/>
      <c r="R729" s="45"/>
      <c r="S729" s="56"/>
      <c r="T729" s="64"/>
    </row>
    <row r="730" spans="2:20" x14ac:dyDescent="0.25">
      <c r="B730" s="336" t="s">
        <v>153</v>
      </c>
      <c r="C730" s="333" t="s">
        <v>37</v>
      </c>
      <c r="D730" s="218"/>
      <c r="E730" s="218"/>
      <c r="F730" s="218"/>
      <c r="G730" s="218"/>
      <c r="H730" s="218"/>
      <c r="I730" s="218"/>
      <c r="J730" s="218"/>
      <c r="K730" s="218"/>
      <c r="L730" s="218"/>
      <c r="M730" s="218"/>
      <c r="N730" s="218"/>
      <c r="O730" s="219">
        <f t="shared" si="11"/>
        <v>0</v>
      </c>
      <c r="P730" s="229"/>
      <c r="Q730" s="139"/>
      <c r="R730" s="45"/>
      <c r="S730" s="56"/>
      <c r="T730" s="64"/>
    </row>
    <row r="731" spans="2:20" x14ac:dyDescent="0.25">
      <c r="B731" s="336" t="s">
        <v>153</v>
      </c>
      <c r="C731" s="334"/>
      <c r="D731" s="218"/>
      <c r="E731" s="218"/>
      <c r="F731" s="218"/>
      <c r="G731" s="218"/>
      <c r="H731" s="218"/>
      <c r="I731" s="218"/>
      <c r="J731" s="218"/>
      <c r="K731" s="218"/>
      <c r="L731" s="218"/>
      <c r="M731" s="218"/>
      <c r="N731" s="218"/>
      <c r="O731" s="219">
        <f t="shared" si="11"/>
        <v>0</v>
      </c>
      <c r="P731" s="229"/>
      <c r="Q731" s="139"/>
      <c r="R731" s="45"/>
      <c r="S731" s="56"/>
      <c r="T731" s="64"/>
    </row>
    <row r="732" spans="2:20" x14ac:dyDescent="0.25">
      <c r="B732" s="336" t="s">
        <v>153</v>
      </c>
      <c r="C732" s="334"/>
      <c r="D732" s="218"/>
      <c r="E732" s="218"/>
      <c r="F732" s="218"/>
      <c r="G732" s="218"/>
      <c r="H732" s="218"/>
      <c r="I732" s="218"/>
      <c r="J732" s="218"/>
      <c r="K732" s="218"/>
      <c r="L732" s="218"/>
      <c r="M732" s="218"/>
      <c r="N732" s="218"/>
      <c r="O732" s="219">
        <f t="shared" si="11"/>
        <v>0</v>
      </c>
      <c r="P732" s="229"/>
      <c r="Q732" s="139"/>
      <c r="R732" s="45"/>
      <c r="S732" s="56"/>
      <c r="T732" s="64"/>
    </row>
    <row r="733" spans="2:20" x14ac:dyDescent="0.25">
      <c r="B733" s="452" t="s">
        <v>154</v>
      </c>
      <c r="C733" s="451"/>
      <c r="D733" s="451"/>
      <c r="E733" s="451"/>
      <c r="F733" s="451"/>
      <c r="G733" s="451"/>
      <c r="H733" s="451"/>
      <c r="I733" s="451"/>
      <c r="J733" s="451"/>
      <c r="K733" s="451"/>
      <c r="L733" s="451"/>
      <c r="M733" s="451"/>
      <c r="N733" s="451"/>
      <c r="O733" s="451"/>
      <c r="P733" s="226">
        <f>SUM(O735:O743)</f>
        <v>0</v>
      </c>
      <c r="Q733" s="227">
        <f>SUM(Q735:Q743)</f>
        <v>0</v>
      </c>
      <c r="R733" s="45"/>
      <c r="S733" s="56"/>
      <c r="T733" s="64"/>
    </row>
    <row r="734" spans="2:20" x14ac:dyDescent="0.25">
      <c r="B734" s="335" t="s">
        <v>0</v>
      </c>
      <c r="C734" s="216" t="s">
        <v>1</v>
      </c>
      <c r="D734" s="216" t="s">
        <v>2</v>
      </c>
      <c r="E734" s="216" t="s">
        <v>28</v>
      </c>
      <c r="F734" s="216" t="s">
        <v>3</v>
      </c>
      <c r="G734" s="216" t="s">
        <v>4</v>
      </c>
      <c r="H734" s="216" t="s">
        <v>5</v>
      </c>
      <c r="I734" s="216" t="s">
        <v>6</v>
      </c>
      <c r="J734" s="216" t="s">
        <v>7</v>
      </c>
      <c r="K734" s="216" t="s">
        <v>8</v>
      </c>
      <c r="L734" s="216" t="s">
        <v>9</v>
      </c>
      <c r="M734" s="216" t="s">
        <v>10</v>
      </c>
      <c r="N734" s="216" t="s">
        <v>11</v>
      </c>
      <c r="O734" s="216" t="s">
        <v>12</v>
      </c>
      <c r="P734" s="217" t="s">
        <v>22</v>
      </c>
      <c r="Q734" s="228" t="s">
        <v>37</v>
      </c>
      <c r="R734" s="45"/>
      <c r="S734" s="56"/>
      <c r="T734" s="64"/>
    </row>
    <row r="735" spans="2:20" x14ac:dyDescent="0.25">
      <c r="B735" s="336" t="s">
        <v>154</v>
      </c>
      <c r="C735" s="332"/>
      <c r="D735" s="218"/>
      <c r="E735" s="218"/>
      <c r="F735" s="218"/>
      <c r="G735" s="218"/>
      <c r="H735" s="218"/>
      <c r="I735" s="218"/>
      <c r="J735" s="218"/>
      <c r="K735" s="218"/>
      <c r="L735" s="218"/>
      <c r="M735" s="218"/>
      <c r="N735" s="218"/>
      <c r="O735" s="219">
        <f t="shared" ref="O735:O744" si="12">SUM(F735:N735)</f>
        <v>0</v>
      </c>
      <c r="P735" s="229"/>
      <c r="Q735" s="139"/>
      <c r="R735" s="45"/>
      <c r="S735" s="56"/>
      <c r="T735" s="64"/>
    </row>
    <row r="736" spans="2:20" x14ac:dyDescent="0.25">
      <c r="B736" s="336" t="s">
        <v>154</v>
      </c>
      <c r="C736" s="332"/>
      <c r="D736" s="218"/>
      <c r="E736" s="218"/>
      <c r="F736" s="218"/>
      <c r="G736" s="218"/>
      <c r="H736" s="218"/>
      <c r="I736" s="218"/>
      <c r="J736" s="218"/>
      <c r="K736" s="218"/>
      <c r="L736" s="218"/>
      <c r="M736" s="218"/>
      <c r="N736" s="218"/>
      <c r="O736" s="219">
        <f t="shared" si="12"/>
        <v>0</v>
      </c>
      <c r="P736" s="229"/>
      <c r="Q736" s="139"/>
      <c r="R736" s="45"/>
      <c r="S736" s="56"/>
      <c r="T736" s="64"/>
    </row>
    <row r="737" spans="2:20" x14ac:dyDescent="0.25">
      <c r="B737" s="336" t="s">
        <v>154</v>
      </c>
      <c r="C737" s="332"/>
      <c r="D737" s="218"/>
      <c r="E737" s="218"/>
      <c r="F737" s="218"/>
      <c r="G737" s="218"/>
      <c r="H737" s="218"/>
      <c r="I737" s="218"/>
      <c r="J737" s="218"/>
      <c r="K737" s="218"/>
      <c r="L737" s="218"/>
      <c r="M737" s="218"/>
      <c r="N737" s="218"/>
      <c r="O737" s="219">
        <f t="shared" si="12"/>
        <v>0</v>
      </c>
      <c r="P737" s="229"/>
      <c r="Q737" s="139"/>
      <c r="R737" s="45"/>
      <c r="S737" s="56"/>
      <c r="T737" s="64"/>
    </row>
    <row r="738" spans="2:20" x14ac:dyDescent="0.25">
      <c r="B738" s="336" t="s">
        <v>154</v>
      </c>
      <c r="C738" s="332"/>
      <c r="D738" s="218"/>
      <c r="E738" s="218"/>
      <c r="F738" s="218"/>
      <c r="G738" s="218"/>
      <c r="H738" s="218"/>
      <c r="I738" s="218"/>
      <c r="J738" s="218"/>
      <c r="K738" s="218"/>
      <c r="L738" s="218"/>
      <c r="M738" s="218"/>
      <c r="N738" s="218"/>
      <c r="O738" s="219">
        <f t="shared" si="12"/>
        <v>0</v>
      </c>
      <c r="P738" s="229"/>
      <c r="Q738" s="139"/>
      <c r="R738" s="45"/>
      <c r="S738" s="56"/>
      <c r="T738" s="64"/>
    </row>
    <row r="739" spans="2:20" x14ac:dyDescent="0.25">
      <c r="B739" s="336" t="s">
        <v>154</v>
      </c>
      <c r="C739" s="332"/>
      <c r="D739" s="218"/>
      <c r="E739" s="218"/>
      <c r="F739" s="218"/>
      <c r="G739" s="218"/>
      <c r="H739" s="218"/>
      <c r="I739" s="218"/>
      <c r="J739" s="218"/>
      <c r="K739" s="218"/>
      <c r="L739" s="218"/>
      <c r="M739" s="218"/>
      <c r="N739" s="218"/>
      <c r="O739" s="219">
        <f t="shared" si="12"/>
        <v>0</v>
      </c>
      <c r="P739" s="229"/>
      <c r="Q739" s="139"/>
      <c r="R739" s="45"/>
      <c r="S739" s="56"/>
      <c r="T739" s="64"/>
    </row>
    <row r="740" spans="2:20" x14ac:dyDescent="0.25">
      <c r="B740" s="336" t="s">
        <v>154</v>
      </c>
      <c r="C740" s="332"/>
      <c r="D740" s="218"/>
      <c r="E740" s="218"/>
      <c r="F740" s="218"/>
      <c r="G740" s="218"/>
      <c r="H740" s="218"/>
      <c r="I740" s="218"/>
      <c r="J740" s="218"/>
      <c r="K740" s="218"/>
      <c r="L740" s="218"/>
      <c r="M740" s="218"/>
      <c r="N740" s="218"/>
      <c r="O740" s="219">
        <f t="shared" si="12"/>
        <v>0</v>
      </c>
      <c r="P740" s="229"/>
      <c r="Q740" s="139"/>
      <c r="R740" s="45"/>
      <c r="S740" s="56"/>
      <c r="T740" s="64"/>
    </row>
    <row r="741" spans="2:20" x14ac:dyDescent="0.25">
      <c r="B741" s="336" t="s">
        <v>154</v>
      </c>
      <c r="C741" s="332"/>
      <c r="D741" s="218"/>
      <c r="E741" s="218"/>
      <c r="F741" s="218"/>
      <c r="G741" s="218"/>
      <c r="H741" s="218"/>
      <c r="I741" s="218"/>
      <c r="J741" s="218"/>
      <c r="K741" s="218"/>
      <c r="L741" s="218"/>
      <c r="M741" s="218"/>
      <c r="N741" s="218"/>
      <c r="O741" s="219">
        <f t="shared" si="12"/>
        <v>0</v>
      </c>
      <c r="P741" s="229"/>
      <c r="Q741" s="139"/>
      <c r="R741" s="45"/>
      <c r="S741" s="56"/>
      <c r="T741" s="64"/>
    </row>
    <row r="742" spans="2:20" x14ac:dyDescent="0.25">
      <c r="B742" s="336" t="s">
        <v>154</v>
      </c>
      <c r="C742" s="333" t="s">
        <v>37</v>
      </c>
      <c r="D742" s="218"/>
      <c r="E742" s="218"/>
      <c r="F742" s="218"/>
      <c r="G742" s="218"/>
      <c r="H742" s="218"/>
      <c r="I742" s="218"/>
      <c r="J742" s="218"/>
      <c r="K742" s="218"/>
      <c r="L742" s="218"/>
      <c r="M742" s="218"/>
      <c r="N742" s="218"/>
      <c r="O742" s="219">
        <f t="shared" si="12"/>
        <v>0</v>
      </c>
      <c r="P742" s="229"/>
      <c r="Q742" s="139"/>
      <c r="R742" s="45"/>
      <c r="S742" s="56"/>
      <c r="T742" s="64"/>
    </row>
    <row r="743" spans="2:20" x14ac:dyDescent="0.25">
      <c r="B743" s="336" t="s">
        <v>154</v>
      </c>
      <c r="C743" s="334"/>
      <c r="D743" s="218"/>
      <c r="E743" s="218"/>
      <c r="F743" s="218"/>
      <c r="G743" s="218"/>
      <c r="H743" s="218"/>
      <c r="I743" s="218"/>
      <c r="J743" s="218"/>
      <c r="K743" s="218"/>
      <c r="L743" s="218"/>
      <c r="M743" s="218"/>
      <c r="N743" s="218"/>
      <c r="O743" s="219">
        <f t="shared" si="12"/>
        <v>0</v>
      </c>
      <c r="P743" s="229"/>
      <c r="Q743" s="139"/>
      <c r="R743" s="45"/>
      <c r="S743" s="56"/>
      <c r="T743" s="64"/>
    </row>
    <row r="744" spans="2:20" x14ac:dyDescent="0.25">
      <c r="B744" s="336" t="s">
        <v>154</v>
      </c>
      <c r="C744" s="334"/>
      <c r="D744" s="218"/>
      <c r="E744" s="218"/>
      <c r="F744" s="218"/>
      <c r="G744" s="218"/>
      <c r="H744" s="218"/>
      <c r="I744" s="218"/>
      <c r="J744" s="218"/>
      <c r="K744" s="218"/>
      <c r="L744" s="218"/>
      <c r="M744" s="218"/>
      <c r="N744" s="218"/>
      <c r="O744" s="219">
        <f t="shared" si="12"/>
        <v>0</v>
      </c>
      <c r="P744" s="229"/>
      <c r="Q744" s="139"/>
      <c r="R744" s="45"/>
      <c r="S744" s="56"/>
      <c r="T744" s="64"/>
    </row>
    <row r="745" spans="2:20" x14ac:dyDescent="0.25">
      <c r="B745" s="452" t="s">
        <v>155</v>
      </c>
      <c r="C745" s="451"/>
      <c r="D745" s="451"/>
      <c r="E745" s="451"/>
      <c r="F745" s="451"/>
      <c r="G745" s="451"/>
      <c r="H745" s="451"/>
      <c r="I745" s="451"/>
      <c r="J745" s="451"/>
      <c r="K745" s="451"/>
      <c r="L745" s="451"/>
      <c r="M745" s="451"/>
      <c r="N745" s="451"/>
      <c r="O745" s="451"/>
      <c r="P745" s="226">
        <f>SUM(O747:O755)</f>
        <v>0</v>
      </c>
      <c r="Q745" s="227">
        <f>SUM(Q747:Q755)</f>
        <v>0</v>
      </c>
      <c r="R745" s="45"/>
      <c r="S745" s="56"/>
      <c r="T745" s="64"/>
    </row>
    <row r="746" spans="2:20" x14ac:dyDescent="0.25">
      <c r="B746" s="335" t="s">
        <v>0</v>
      </c>
      <c r="C746" s="216" t="s">
        <v>1</v>
      </c>
      <c r="D746" s="216" t="s">
        <v>2</v>
      </c>
      <c r="E746" s="216" t="s">
        <v>28</v>
      </c>
      <c r="F746" s="216" t="s">
        <v>3</v>
      </c>
      <c r="G746" s="216" t="s">
        <v>4</v>
      </c>
      <c r="H746" s="216" t="s">
        <v>5</v>
      </c>
      <c r="I746" s="216" t="s">
        <v>6</v>
      </c>
      <c r="J746" s="216" t="s">
        <v>7</v>
      </c>
      <c r="K746" s="216" t="s">
        <v>8</v>
      </c>
      <c r="L746" s="216" t="s">
        <v>9</v>
      </c>
      <c r="M746" s="216" t="s">
        <v>10</v>
      </c>
      <c r="N746" s="216" t="s">
        <v>11</v>
      </c>
      <c r="O746" s="216" t="s">
        <v>12</v>
      </c>
      <c r="P746" s="217" t="s">
        <v>22</v>
      </c>
      <c r="Q746" s="228" t="s">
        <v>37</v>
      </c>
      <c r="R746" s="45"/>
      <c r="S746" s="56"/>
      <c r="T746" s="64"/>
    </row>
    <row r="747" spans="2:20" x14ac:dyDescent="0.25">
      <c r="B747" s="336" t="s">
        <v>155</v>
      </c>
      <c r="C747" s="332"/>
      <c r="D747" s="218"/>
      <c r="E747" s="218"/>
      <c r="F747" s="218"/>
      <c r="G747" s="218"/>
      <c r="H747" s="218"/>
      <c r="I747" s="218"/>
      <c r="J747" s="218"/>
      <c r="K747" s="218"/>
      <c r="L747" s="218"/>
      <c r="M747" s="218"/>
      <c r="N747" s="218"/>
      <c r="O747" s="219">
        <f t="shared" ref="O747:O756" si="13">SUM(F747:N747)</f>
        <v>0</v>
      </c>
      <c r="P747" s="229"/>
      <c r="Q747" s="139"/>
      <c r="R747" s="45"/>
      <c r="S747" s="56"/>
      <c r="T747" s="64"/>
    </row>
    <row r="748" spans="2:20" x14ac:dyDescent="0.25">
      <c r="B748" s="336" t="s">
        <v>155</v>
      </c>
      <c r="C748" s="332"/>
      <c r="D748" s="218"/>
      <c r="E748" s="218"/>
      <c r="F748" s="218"/>
      <c r="G748" s="218"/>
      <c r="H748" s="218"/>
      <c r="I748" s="218"/>
      <c r="J748" s="218"/>
      <c r="K748" s="218"/>
      <c r="L748" s="218"/>
      <c r="M748" s="218"/>
      <c r="N748" s="218"/>
      <c r="O748" s="219">
        <f t="shared" si="13"/>
        <v>0</v>
      </c>
      <c r="P748" s="229"/>
      <c r="Q748" s="139"/>
      <c r="R748" s="45"/>
      <c r="S748" s="56"/>
      <c r="T748" s="64"/>
    </row>
    <row r="749" spans="2:20" x14ac:dyDescent="0.25">
      <c r="B749" s="336" t="s">
        <v>155</v>
      </c>
      <c r="C749" s="332"/>
      <c r="D749" s="218"/>
      <c r="E749" s="218"/>
      <c r="F749" s="218"/>
      <c r="G749" s="218"/>
      <c r="H749" s="218"/>
      <c r="I749" s="218"/>
      <c r="J749" s="218"/>
      <c r="K749" s="218"/>
      <c r="L749" s="218"/>
      <c r="M749" s="218"/>
      <c r="N749" s="218"/>
      <c r="O749" s="219">
        <f t="shared" si="13"/>
        <v>0</v>
      </c>
      <c r="P749" s="229"/>
      <c r="Q749" s="139"/>
      <c r="R749" s="45"/>
      <c r="S749" s="56"/>
      <c r="T749" s="64"/>
    </row>
    <row r="750" spans="2:20" x14ac:dyDescent="0.25">
      <c r="B750" s="336" t="s">
        <v>155</v>
      </c>
      <c r="C750" s="332"/>
      <c r="D750" s="218"/>
      <c r="E750" s="218"/>
      <c r="F750" s="218"/>
      <c r="G750" s="218"/>
      <c r="H750" s="218"/>
      <c r="I750" s="218"/>
      <c r="J750" s="218"/>
      <c r="K750" s="218"/>
      <c r="L750" s="218"/>
      <c r="M750" s="218"/>
      <c r="N750" s="218"/>
      <c r="O750" s="219">
        <f t="shared" si="13"/>
        <v>0</v>
      </c>
      <c r="P750" s="229"/>
      <c r="Q750" s="139"/>
      <c r="R750" s="45"/>
      <c r="S750" s="56"/>
      <c r="T750" s="64"/>
    </row>
    <row r="751" spans="2:20" x14ac:dyDescent="0.25">
      <c r="B751" s="336" t="s">
        <v>155</v>
      </c>
      <c r="C751" s="332"/>
      <c r="D751" s="218"/>
      <c r="E751" s="218"/>
      <c r="F751" s="218"/>
      <c r="G751" s="218"/>
      <c r="H751" s="218"/>
      <c r="I751" s="218"/>
      <c r="J751" s="218"/>
      <c r="K751" s="218"/>
      <c r="L751" s="218"/>
      <c r="M751" s="218"/>
      <c r="N751" s="218"/>
      <c r="O751" s="219">
        <f t="shared" si="13"/>
        <v>0</v>
      </c>
      <c r="P751" s="229"/>
      <c r="Q751" s="139"/>
      <c r="R751" s="45"/>
      <c r="S751" s="56"/>
      <c r="T751" s="64"/>
    </row>
    <row r="752" spans="2:20" x14ac:dyDescent="0.25">
      <c r="B752" s="336" t="s">
        <v>155</v>
      </c>
      <c r="C752" s="332"/>
      <c r="D752" s="218"/>
      <c r="E752" s="218"/>
      <c r="F752" s="218"/>
      <c r="G752" s="218"/>
      <c r="H752" s="218"/>
      <c r="I752" s="218"/>
      <c r="J752" s="218"/>
      <c r="K752" s="218"/>
      <c r="L752" s="218"/>
      <c r="M752" s="218"/>
      <c r="N752" s="218"/>
      <c r="O752" s="219">
        <f t="shared" si="13"/>
        <v>0</v>
      </c>
      <c r="P752" s="229"/>
      <c r="Q752" s="139"/>
      <c r="R752" s="45"/>
      <c r="S752" s="56"/>
      <c r="T752" s="64"/>
    </row>
    <row r="753" spans="2:20" x14ac:dyDescent="0.25">
      <c r="B753" s="336" t="s">
        <v>155</v>
      </c>
      <c r="C753" s="332"/>
      <c r="D753" s="218"/>
      <c r="E753" s="218"/>
      <c r="F753" s="218"/>
      <c r="G753" s="218"/>
      <c r="H753" s="218"/>
      <c r="I753" s="218"/>
      <c r="J753" s="218"/>
      <c r="K753" s="218"/>
      <c r="L753" s="218"/>
      <c r="M753" s="218"/>
      <c r="N753" s="218"/>
      <c r="O753" s="219">
        <f t="shared" si="13"/>
        <v>0</v>
      </c>
      <c r="P753" s="229"/>
      <c r="Q753" s="139"/>
      <c r="R753" s="45"/>
      <c r="S753" s="56"/>
      <c r="T753" s="64"/>
    </row>
    <row r="754" spans="2:20" x14ac:dyDescent="0.25">
      <c r="B754" s="336" t="s">
        <v>155</v>
      </c>
      <c r="C754" s="333" t="s">
        <v>37</v>
      </c>
      <c r="D754" s="218"/>
      <c r="E754" s="218"/>
      <c r="F754" s="218"/>
      <c r="G754" s="218"/>
      <c r="H754" s="218"/>
      <c r="I754" s="218"/>
      <c r="J754" s="218"/>
      <c r="K754" s="218"/>
      <c r="L754" s="218"/>
      <c r="M754" s="218"/>
      <c r="N754" s="218"/>
      <c r="O754" s="219">
        <f t="shared" si="13"/>
        <v>0</v>
      </c>
      <c r="P754" s="229"/>
      <c r="Q754" s="139"/>
      <c r="R754" s="45"/>
      <c r="S754" s="56"/>
      <c r="T754" s="64"/>
    </row>
    <row r="755" spans="2:20" x14ac:dyDescent="0.25">
      <c r="B755" s="336" t="s">
        <v>155</v>
      </c>
      <c r="C755" s="334"/>
      <c r="D755" s="218"/>
      <c r="E755" s="218"/>
      <c r="F755" s="218"/>
      <c r="G755" s="218"/>
      <c r="H755" s="218"/>
      <c r="I755" s="218"/>
      <c r="J755" s="218"/>
      <c r="K755" s="218"/>
      <c r="L755" s="218"/>
      <c r="M755" s="218"/>
      <c r="N755" s="218"/>
      <c r="O755" s="219">
        <f t="shared" si="13"/>
        <v>0</v>
      </c>
      <c r="P755" s="229"/>
      <c r="Q755" s="139"/>
      <c r="R755" s="45"/>
      <c r="S755" s="56"/>
      <c r="T755" s="64"/>
    </row>
    <row r="756" spans="2:20" x14ac:dyDescent="0.25">
      <c r="B756" s="336" t="s">
        <v>155</v>
      </c>
      <c r="C756" s="334"/>
      <c r="D756" s="218"/>
      <c r="E756" s="218"/>
      <c r="F756" s="218"/>
      <c r="G756" s="218"/>
      <c r="H756" s="218"/>
      <c r="I756" s="218"/>
      <c r="J756" s="218"/>
      <c r="K756" s="218"/>
      <c r="L756" s="218"/>
      <c r="M756" s="218"/>
      <c r="N756" s="218"/>
      <c r="O756" s="219">
        <f t="shared" si="13"/>
        <v>0</v>
      </c>
      <c r="P756" s="229"/>
      <c r="Q756" s="139"/>
      <c r="R756" s="45"/>
      <c r="S756" s="56"/>
      <c r="T756" s="64"/>
    </row>
    <row r="757" spans="2:20" x14ac:dyDescent="0.25">
      <c r="B757" s="452" t="s">
        <v>156</v>
      </c>
      <c r="C757" s="451"/>
      <c r="D757" s="451"/>
      <c r="E757" s="451"/>
      <c r="F757" s="451"/>
      <c r="G757" s="451"/>
      <c r="H757" s="451"/>
      <c r="I757" s="451"/>
      <c r="J757" s="451"/>
      <c r="K757" s="451"/>
      <c r="L757" s="451"/>
      <c r="M757" s="451"/>
      <c r="N757" s="451"/>
      <c r="O757" s="451"/>
      <c r="P757" s="226">
        <f>SUM(O759:O767)</f>
        <v>0</v>
      </c>
      <c r="Q757" s="227">
        <f>SUM(Q759:Q767)</f>
        <v>0</v>
      </c>
      <c r="R757" s="45"/>
      <c r="S757" s="56"/>
      <c r="T757" s="64"/>
    </row>
    <row r="758" spans="2:20" x14ac:dyDescent="0.25">
      <c r="B758" s="335" t="s">
        <v>0</v>
      </c>
      <c r="C758" s="216" t="s">
        <v>1</v>
      </c>
      <c r="D758" s="216" t="s">
        <v>2</v>
      </c>
      <c r="E758" s="216" t="s">
        <v>28</v>
      </c>
      <c r="F758" s="216" t="s">
        <v>3</v>
      </c>
      <c r="G758" s="216" t="s">
        <v>4</v>
      </c>
      <c r="H758" s="216" t="s">
        <v>5</v>
      </c>
      <c r="I758" s="216" t="s">
        <v>6</v>
      </c>
      <c r="J758" s="216" t="s">
        <v>7</v>
      </c>
      <c r="K758" s="216" t="s">
        <v>8</v>
      </c>
      <c r="L758" s="216" t="s">
        <v>9</v>
      </c>
      <c r="M758" s="216" t="s">
        <v>10</v>
      </c>
      <c r="N758" s="216" t="s">
        <v>11</v>
      </c>
      <c r="O758" s="216" t="s">
        <v>12</v>
      </c>
      <c r="P758" s="217" t="s">
        <v>22</v>
      </c>
      <c r="Q758" s="228" t="s">
        <v>37</v>
      </c>
      <c r="R758" s="45"/>
      <c r="S758" s="56"/>
      <c r="T758" s="64"/>
    </row>
    <row r="759" spans="2:20" x14ac:dyDescent="0.25">
      <c r="B759" s="336" t="s">
        <v>156</v>
      </c>
      <c r="C759" s="332"/>
      <c r="D759" s="218"/>
      <c r="E759" s="218"/>
      <c r="F759" s="218"/>
      <c r="G759" s="218"/>
      <c r="H759" s="218"/>
      <c r="I759" s="218"/>
      <c r="J759" s="218"/>
      <c r="K759" s="218"/>
      <c r="L759" s="218"/>
      <c r="M759" s="218"/>
      <c r="N759" s="218"/>
      <c r="O759" s="219">
        <f t="shared" ref="O759:O768" si="14">SUM(F759:N759)</f>
        <v>0</v>
      </c>
      <c r="P759" s="229"/>
      <c r="Q759" s="139"/>
      <c r="R759" s="45"/>
      <c r="S759" s="56"/>
      <c r="T759" s="64"/>
    </row>
    <row r="760" spans="2:20" x14ac:dyDescent="0.25">
      <c r="B760" s="336" t="s">
        <v>156</v>
      </c>
      <c r="C760" s="332"/>
      <c r="D760" s="218"/>
      <c r="E760" s="218"/>
      <c r="F760" s="218"/>
      <c r="G760" s="218"/>
      <c r="H760" s="218"/>
      <c r="I760" s="218"/>
      <c r="J760" s="218"/>
      <c r="K760" s="218"/>
      <c r="L760" s="218"/>
      <c r="M760" s="218"/>
      <c r="N760" s="218"/>
      <c r="O760" s="219">
        <f t="shared" si="14"/>
        <v>0</v>
      </c>
      <c r="P760" s="229"/>
      <c r="Q760" s="139"/>
      <c r="R760" s="45"/>
      <c r="S760" s="56"/>
      <c r="T760" s="64"/>
    </row>
    <row r="761" spans="2:20" x14ac:dyDescent="0.25">
      <c r="B761" s="336" t="s">
        <v>156</v>
      </c>
      <c r="C761" s="332"/>
      <c r="D761" s="218"/>
      <c r="E761" s="218"/>
      <c r="F761" s="218"/>
      <c r="G761" s="218"/>
      <c r="H761" s="218"/>
      <c r="I761" s="218"/>
      <c r="J761" s="218"/>
      <c r="K761" s="218"/>
      <c r="L761" s="218"/>
      <c r="M761" s="218"/>
      <c r="N761" s="218"/>
      <c r="O761" s="219">
        <f t="shared" si="14"/>
        <v>0</v>
      </c>
      <c r="P761" s="229"/>
      <c r="Q761" s="139"/>
      <c r="R761" s="45"/>
      <c r="S761" s="56"/>
      <c r="T761" s="64"/>
    </row>
    <row r="762" spans="2:20" x14ac:dyDescent="0.25">
      <c r="B762" s="336" t="s">
        <v>156</v>
      </c>
      <c r="C762" s="332"/>
      <c r="D762" s="218"/>
      <c r="E762" s="218"/>
      <c r="F762" s="218"/>
      <c r="G762" s="218"/>
      <c r="H762" s="218"/>
      <c r="I762" s="218"/>
      <c r="J762" s="218"/>
      <c r="K762" s="218"/>
      <c r="L762" s="218"/>
      <c r="M762" s="218"/>
      <c r="N762" s="218"/>
      <c r="O762" s="219">
        <f t="shared" si="14"/>
        <v>0</v>
      </c>
      <c r="P762" s="229"/>
      <c r="Q762" s="139"/>
      <c r="R762" s="45"/>
      <c r="S762" s="56"/>
      <c r="T762" s="64"/>
    </row>
    <row r="763" spans="2:20" x14ac:dyDescent="0.25">
      <c r="B763" s="336" t="s">
        <v>156</v>
      </c>
      <c r="C763" s="332"/>
      <c r="D763" s="218"/>
      <c r="E763" s="218"/>
      <c r="F763" s="218"/>
      <c r="G763" s="218"/>
      <c r="H763" s="218"/>
      <c r="I763" s="218"/>
      <c r="J763" s="218"/>
      <c r="K763" s="218"/>
      <c r="L763" s="218"/>
      <c r="M763" s="218"/>
      <c r="N763" s="218"/>
      <c r="O763" s="219">
        <f t="shared" si="14"/>
        <v>0</v>
      </c>
      <c r="P763" s="229"/>
      <c r="Q763" s="139"/>
      <c r="R763" s="45"/>
      <c r="S763" s="56"/>
      <c r="T763" s="64"/>
    </row>
    <row r="764" spans="2:20" x14ac:dyDescent="0.25">
      <c r="B764" s="336" t="s">
        <v>156</v>
      </c>
      <c r="C764" s="332"/>
      <c r="D764" s="218"/>
      <c r="E764" s="218"/>
      <c r="F764" s="218"/>
      <c r="G764" s="218"/>
      <c r="H764" s="218"/>
      <c r="I764" s="218"/>
      <c r="J764" s="218"/>
      <c r="K764" s="218"/>
      <c r="L764" s="218"/>
      <c r="M764" s="218"/>
      <c r="N764" s="218"/>
      <c r="O764" s="219">
        <f t="shared" si="14"/>
        <v>0</v>
      </c>
      <c r="P764" s="229"/>
      <c r="Q764" s="139"/>
      <c r="R764" s="45"/>
      <c r="S764" s="56"/>
      <c r="T764" s="64"/>
    </row>
    <row r="765" spans="2:20" x14ac:dyDescent="0.25">
      <c r="B765" s="336" t="s">
        <v>156</v>
      </c>
      <c r="C765" s="332"/>
      <c r="D765" s="218"/>
      <c r="E765" s="218"/>
      <c r="F765" s="218"/>
      <c r="G765" s="218"/>
      <c r="H765" s="218"/>
      <c r="I765" s="218"/>
      <c r="J765" s="218"/>
      <c r="K765" s="218"/>
      <c r="L765" s="218"/>
      <c r="M765" s="218"/>
      <c r="N765" s="218"/>
      <c r="O765" s="219">
        <f t="shared" si="14"/>
        <v>0</v>
      </c>
      <c r="P765" s="229"/>
      <c r="Q765" s="139"/>
      <c r="R765" s="45"/>
      <c r="S765" s="56"/>
      <c r="T765" s="64"/>
    </row>
    <row r="766" spans="2:20" x14ac:dyDescent="0.25">
      <c r="B766" s="336" t="s">
        <v>156</v>
      </c>
      <c r="C766" s="333" t="s">
        <v>37</v>
      </c>
      <c r="D766" s="218"/>
      <c r="E766" s="218"/>
      <c r="F766" s="218"/>
      <c r="G766" s="218"/>
      <c r="H766" s="218"/>
      <c r="I766" s="218"/>
      <c r="J766" s="218"/>
      <c r="K766" s="218"/>
      <c r="L766" s="218"/>
      <c r="M766" s="218"/>
      <c r="N766" s="218"/>
      <c r="O766" s="219">
        <f t="shared" si="14"/>
        <v>0</v>
      </c>
      <c r="P766" s="229"/>
      <c r="Q766" s="139"/>
      <c r="R766" s="45"/>
      <c r="S766" s="56"/>
      <c r="T766" s="64"/>
    </row>
    <row r="767" spans="2:20" x14ac:dyDescent="0.25">
      <c r="B767" s="336" t="s">
        <v>156</v>
      </c>
      <c r="C767" s="334"/>
      <c r="D767" s="218"/>
      <c r="E767" s="218"/>
      <c r="F767" s="218"/>
      <c r="G767" s="218"/>
      <c r="H767" s="218"/>
      <c r="I767" s="218"/>
      <c r="J767" s="218"/>
      <c r="K767" s="218"/>
      <c r="L767" s="218"/>
      <c r="M767" s="218"/>
      <c r="N767" s="218"/>
      <c r="O767" s="219">
        <f t="shared" si="14"/>
        <v>0</v>
      </c>
      <c r="P767" s="229"/>
      <c r="Q767" s="139"/>
      <c r="R767" s="45"/>
      <c r="S767" s="56"/>
      <c r="T767" s="64"/>
    </row>
    <row r="768" spans="2:20" x14ac:dyDescent="0.25">
      <c r="B768" s="336" t="s">
        <v>156</v>
      </c>
      <c r="C768" s="334"/>
      <c r="D768" s="218"/>
      <c r="E768" s="218"/>
      <c r="F768" s="218"/>
      <c r="G768" s="218"/>
      <c r="H768" s="218"/>
      <c r="I768" s="218"/>
      <c r="J768" s="218"/>
      <c r="K768" s="218"/>
      <c r="L768" s="218"/>
      <c r="M768" s="218"/>
      <c r="N768" s="218"/>
      <c r="O768" s="219">
        <f t="shared" si="14"/>
        <v>0</v>
      </c>
      <c r="P768" s="229"/>
      <c r="Q768" s="139"/>
      <c r="R768" s="45"/>
      <c r="S768" s="56"/>
      <c r="T768" s="64"/>
    </row>
    <row r="769" spans="2:20" ht="25.5" x14ac:dyDescent="0.25">
      <c r="B769" s="452" t="s">
        <v>23</v>
      </c>
      <c r="C769" s="451"/>
      <c r="D769" s="451"/>
      <c r="E769" s="451"/>
      <c r="F769" s="451"/>
      <c r="G769" s="451"/>
      <c r="H769" s="451"/>
      <c r="I769" s="451"/>
      <c r="J769" s="451"/>
      <c r="K769" s="451"/>
      <c r="L769" s="451"/>
      <c r="M769" s="451"/>
      <c r="N769" s="451"/>
      <c r="O769" s="451"/>
      <c r="P769" s="451"/>
      <c r="Q769" s="230" t="s">
        <v>38</v>
      </c>
      <c r="R769" s="45"/>
      <c r="S769" s="56"/>
      <c r="T769" s="64"/>
    </row>
    <row r="770" spans="2:20" x14ac:dyDescent="0.25">
      <c r="B770" s="457"/>
      <c r="C770" s="458"/>
      <c r="D770" s="458"/>
      <c r="E770" s="458"/>
      <c r="F770" s="216" t="s">
        <v>3</v>
      </c>
      <c r="G770" s="216" t="s">
        <v>4</v>
      </c>
      <c r="H770" s="216" t="s">
        <v>5</v>
      </c>
      <c r="I770" s="216" t="s">
        <v>6</v>
      </c>
      <c r="J770" s="216" t="s">
        <v>7</v>
      </c>
      <c r="K770" s="216" t="s">
        <v>8</v>
      </c>
      <c r="L770" s="216" t="s">
        <v>9</v>
      </c>
      <c r="M770" s="216" t="s">
        <v>10</v>
      </c>
      <c r="N770" s="216" t="s">
        <v>11</v>
      </c>
      <c r="O770" s="459" t="s">
        <v>44</v>
      </c>
      <c r="P770" s="460"/>
      <c r="Q770" s="461">
        <f>SUM(Q17,Q39,Q61,Q83,Q104,Q120,Q136,Q152,Q164,Q182,Q198,Q215,Q233,Q254,Q269,Q293,Q305,Q327,Q350,Q371,Q392,Q408,Q424,Q437,Q448,Q459,Q470,Q481,Q492,Q507,Q518,Q539,Q560,Q582,Q603,Q624,Q645,Q666,Q683,Q699,Q710,Q721,Q733,Q745,Q757)</f>
        <v>0</v>
      </c>
      <c r="R770" s="45"/>
      <c r="S770" s="56"/>
      <c r="T770" s="64"/>
    </row>
    <row r="771" spans="2:20" x14ac:dyDescent="0.25">
      <c r="B771" s="463"/>
      <c r="C771" s="463"/>
      <c r="D771" s="463"/>
      <c r="E771" s="463"/>
      <c r="F771" s="222">
        <f>SUM(F8:F768)</f>
        <v>0</v>
      </c>
      <c r="G771" s="222">
        <f t="shared" ref="G771:N771" si="15">SUM(G8:G768)</f>
        <v>0</v>
      </c>
      <c r="H771" s="222">
        <f t="shared" si="15"/>
        <v>0</v>
      </c>
      <c r="I771" s="222">
        <f t="shared" si="15"/>
        <v>0</v>
      </c>
      <c r="J771" s="222">
        <f t="shared" si="15"/>
        <v>0</v>
      </c>
      <c r="K771" s="222">
        <f t="shared" si="15"/>
        <v>0</v>
      </c>
      <c r="L771" s="222">
        <f t="shared" si="15"/>
        <v>0</v>
      </c>
      <c r="M771" s="222">
        <f t="shared" si="15"/>
        <v>0</v>
      </c>
      <c r="N771" s="222">
        <f t="shared" si="15"/>
        <v>0</v>
      </c>
      <c r="O771" s="464">
        <f>SUM(O8:O768)</f>
        <v>0</v>
      </c>
      <c r="P771" s="464"/>
      <c r="Q771" s="462"/>
      <c r="R771" s="45"/>
      <c r="S771" s="56"/>
      <c r="T771" s="64"/>
    </row>
    <row r="772" spans="2:20" x14ac:dyDescent="0.25">
      <c r="R772" s="45"/>
      <c r="S772" s="56"/>
      <c r="T772" s="64"/>
    </row>
    <row r="773" spans="2:20" x14ac:dyDescent="0.25">
      <c r="R773" s="45"/>
      <c r="S773" s="56"/>
      <c r="T773" s="64"/>
    </row>
  </sheetData>
  <mergeCells count="56">
    <mergeCell ref="B770:E770"/>
    <mergeCell ref="O770:P770"/>
    <mergeCell ref="Q770:Q771"/>
    <mergeCell ref="B771:E771"/>
    <mergeCell ref="O771:P771"/>
    <mergeCell ref="B721:O721"/>
    <mergeCell ref="B733:O733"/>
    <mergeCell ref="B745:O745"/>
    <mergeCell ref="B757:O757"/>
    <mergeCell ref="B769:P769"/>
    <mergeCell ref="B152:O152"/>
    <mergeCell ref="B164:O164"/>
    <mergeCell ref="B198:O198"/>
    <mergeCell ref="B215:O215"/>
    <mergeCell ref="B136:O136"/>
    <mergeCell ref="B182:O182"/>
    <mergeCell ref="B683:O683"/>
    <mergeCell ref="B699:O699"/>
    <mergeCell ref="B710:O710"/>
    <mergeCell ref="B624:O624"/>
    <mergeCell ref="B645:O645"/>
    <mergeCell ref="B666:O666"/>
    <mergeCell ref="B582:O582"/>
    <mergeCell ref="B603:O603"/>
    <mergeCell ref="B470:O470"/>
    <mergeCell ref="B481:O481"/>
    <mergeCell ref="B437:O437"/>
    <mergeCell ref="B448:O448"/>
    <mergeCell ref="B459:O459"/>
    <mergeCell ref="B492:O492"/>
    <mergeCell ref="B507:O507"/>
    <mergeCell ref="B518:O518"/>
    <mergeCell ref="B539:O539"/>
    <mergeCell ref="B560:O560"/>
    <mergeCell ref="B408:O408"/>
    <mergeCell ref="B424:O424"/>
    <mergeCell ref="B392:O392"/>
    <mergeCell ref="B371:O371"/>
    <mergeCell ref="B327:O327"/>
    <mergeCell ref="B350:O350"/>
    <mergeCell ref="B254:O254"/>
    <mergeCell ref="B269:O269"/>
    <mergeCell ref="B293:O293"/>
    <mergeCell ref="B305:O305"/>
    <mergeCell ref="B233:O233"/>
    <mergeCell ref="R5:T6"/>
    <mergeCell ref="B17:O17"/>
    <mergeCell ref="B39:O39"/>
    <mergeCell ref="B61:O61"/>
    <mergeCell ref="B5:Q5"/>
    <mergeCell ref="B2:H2"/>
    <mergeCell ref="M2:O2"/>
    <mergeCell ref="B6:O6"/>
    <mergeCell ref="B104:O104"/>
    <mergeCell ref="B120:O120"/>
    <mergeCell ref="B83:O83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775"/>
  <sheetViews>
    <sheetView topLeftCell="A58" zoomScaleNormal="100" workbookViewId="0">
      <selection activeCell="N86" sqref="N86"/>
    </sheetView>
  </sheetViews>
  <sheetFormatPr defaultColWidth="9.140625" defaultRowHeight="15" x14ac:dyDescent="0.25"/>
  <cols>
    <col min="1" max="1" width="1.7109375" style="51" customWidth="1"/>
    <col min="2" max="2" width="15.7109375" style="51" customWidth="1"/>
    <col min="3" max="3" width="25.7109375" style="51" customWidth="1"/>
    <col min="4" max="5" width="20.7109375" style="51" customWidth="1"/>
    <col min="6" max="14" width="5.7109375" style="51" customWidth="1"/>
    <col min="15" max="15" width="7.7109375" style="51" customWidth="1"/>
    <col min="16" max="16" width="10.7109375" style="51" customWidth="1"/>
    <col min="17" max="17" width="9.28515625" style="51" bestFit="1" customWidth="1"/>
    <col min="18" max="19" width="15.7109375" style="51" customWidth="1"/>
    <col min="20" max="20" width="6.7109375" style="51" customWidth="1"/>
    <col min="21" max="16384" width="9.140625" style="51"/>
  </cols>
  <sheetData>
    <row r="1" spans="1:20" x14ac:dyDescent="0.25">
      <c r="A1" s="231"/>
      <c r="B1" s="232"/>
      <c r="C1" s="231"/>
      <c r="D1" s="231"/>
      <c r="E1" s="231"/>
      <c r="F1" s="39"/>
      <c r="G1" s="39"/>
      <c r="H1" s="39"/>
      <c r="I1" s="39"/>
      <c r="J1" s="39"/>
      <c r="K1" s="39"/>
      <c r="L1" s="39"/>
      <c r="M1" s="39"/>
      <c r="N1" s="39"/>
      <c r="O1" s="151"/>
      <c r="P1" s="223"/>
      <c r="Q1" s="14"/>
      <c r="S1" s="14"/>
      <c r="T1" s="11"/>
    </row>
    <row r="2" spans="1:20" ht="28.5" x14ac:dyDescent="0.45">
      <c r="A2" s="231"/>
      <c r="B2" s="468" t="str">
        <f>'GABB DASHBOARD'!E2</f>
        <v>2024 TCR Report for [GA Baseball]</v>
      </c>
      <c r="C2" s="469"/>
      <c r="D2" s="469"/>
      <c r="E2" s="469"/>
      <c r="F2" s="469"/>
      <c r="G2" s="469"/>
      <c r="H2" s="469"/>
      <c r="I2" s="42"/>
      <c r="J2" s="42"/>
      <c r="K2" s="41"/>
      <c r="L2" s="30"/>
      <c r="M2" s="473" t="s">
        <v>19</v>
      </c>
      <c r="N2" s="473"/>
      <c r="O2" s="473"/>
      <c r="P2" s="233">
        <f>O771</f>
        <v>108</v>
      </c>
      <c r="Q2" s="14"/>
      <c r="S2" s="14"/>
      <c r="T2" s="11"/>
    </row>
    <row r="3" spans="1:20" s="238" customFormat="1" ht="15" customHeight="1" x14ac:dyDescent="0.25">
      <c r="A3" s="234"/>
      <c r="B3" s="235" t="s">
        <v>20</v>
      </c>
      <c r="C3" s="236"/>
      <c r="D3" s="236"/>
      <c r="E3" s="236"/>
      <c r="F3" s="237"/>
      <c r="G3" s="41"/>
      <c r="H3" s="42"/>
      <c r="L3" s="41"/>
      <c r="M3" s="42"/>
      <c r="N3" s="42"/>
      <c r="O3" s="152"/>
      <c r="P3" s="224"/>
      <c r="Q3" s="11"/>
    </row>
    <row r="4" spans="1:20" x14ac:dyDescent="0.25">
      <c r="A4" s="154"/>
      <c r="B4" s="239"/>
      <c r="C4" s="154"/>
      <c r="D4" s="154"/>
      <c r="E4" s="154"/>
      <c r="F4" s="43"/>
      <c r="G4" s="43"/>
      <c r="H4" s="43"/>
      <c r="I4" s="43"/>
      <c r="J4" s="43"/>
      <c r="K4" s="43"/>
      <c r="L4" s="43"/>
      <c r="M4" s="43"/>
      <c r="N4" s="43"/>
      <c r="O4" s="153"/>
      <c r="P4" s="225"/>
      <c r="Q4" s="14"/>
      <c r="S4" s="14"/>
      <c r="T4" s="11"/>
    </row>
    <row r="5" spans="1:20" s="11" customFormat="1" ht="15" customHeight="1" x14ac:dyDescent="0.25">
      <c r="A5" s="240"/>
      <c r="B5" s="470" t="s">
        <v>41</v>
      </c>
      <c r="C5" s="471"/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1"/>
      <c r="P5" s="471"/>
      <c r="Q5" s="472"/>
      <c r="R5" s="467" t="s">
        <v>33</v>
      </c>
      <c r="S5" s="467"/>
      <c r="T5" s="467"/>
    </row>
    <row r="6" spans="1:20" ht="15" customHeight="1" x14ac:dyDescent="0.25">
      <c r="A6" s="154"/>
      <c r="B6" s="466" t="s">
        <v>166</v>
      </c>
      <c r="C6" s="466"/>
      <c r="D6" s="466"/>
      <c r="E6" s="466"/>
      <c r="F6" s="466"/>
      <c r="G6" s="466"/>
      <c r="H6" s="466"/>
      <c r="I6" s="466"/>
      <c r="J6" s="466"/>
      <c r="K6" s="466"/>
      <c r="L6" s="466"/>
      <c r="M6" s="466"/>
      <c r="N6" s="466"/>
      <c r="O6" s="466"/>
      <c r="P6" s="242">
        <f>SUM(O8:O16)</f>
        <v>0</v>
      </c>
      <c r="Q6" s="282">
        <f>SUM(Q8:Q16)</f>
        <v>0</v>
      </c>
      <c r="R6" s="467"/>
      <c r="S6" s="467"/>
      <c r="T6" s="467"/>
    </row>
    <row r="7" spans="1:20" x14ac:dyDescent="0.25">
      <c r="A7" s="154"/>
      <c r="B7" s="342" t="s">
        <v>0</v>
      </c>
      <c r="C7" s="244" t="s">
        <v>1</v>
      </c>
      <c r="D7" s="244" t="s">
        <v>2</v>
      </c>
      <c r="E7" s="244" t="s">
        <v>28</v>
      </c>
      <c r="F7" s="244" t="s">
        <v>3</v>
      </c>
      <c r="G7" s="244" t="s">
        <v>4</v>
      </c>
      <c r="H7" s="244" t="s">
        <v>5</v>
      </c>
      <c r="I7" s="244" t="s">
        <v>6</v>
      </c>
      <c r="J7" s="244" t="s">
        <v>7</v>
      </c>
      <c r="K7" s="244" t="s">
        <v>8</v>
      </c>
      <c r="L7" s="244" t="s">
        <v>9</v>
      </c>
      <c r="M7" s="244" t="s">
        <v>10</v>
      </c>
      <c r="N7" s="244" t="s">
        <v>11</v>
      </c>
      <c r="O7" s="244" t="s">
        <v>12</v>
      </c>
      <c r="P7" s="245" t="s">
        <v>22</v>
      </c>
      <c r="Q7" s="283" t="s">
        <v>37</v>
      </c>
      <c r="R7" s="309" t="s">
        <v>2</v>
      </c>
      <c r="S7" s="309" t="s">
        <v>32</v>
      </c>
      <c r="T7" s="309" t="s">
        <v>12</v>
      </c>
    </row>
    <row r="8" spans="1:20" x14ac:dyDescent="0.25">
      <c r="A8" s="154"/>
      <c r="B8" s="24" t="s">
        <v>166</v>
      </c>
      <c r="C8" s="339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9">
        <f t="shared" ref="O8:O16" si="0">SUM(F8:N8)</f>
        <v>0</v>
      </c>
      <c r="P8" s="250"/>
      <c r="Q8" s="284"/>
      <c r="R8" s="302" t="s">
        <v>62</v>
      </c>
      <c r="S8" s="301" t="s">
        <v>46</v>
      </c>
      <c r="T8" s="303">
        <f>SUMIF(D8:D800, "Bishop", O8:O800)</f>
        <v>0</v>
      </c>
    </row>
    <row r="9" spans="1:20" x14ac:dyDescent="0.25">
      <c r="A9" s="154"/>
      <c r="B9" s="24" t="s">
        <v>166</v>
      </c>
      <c r="C9" s="339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9">
        <f t="shared" si="0"/>
        <v>0</v>
      </c>
      <c r="P9" s="250"/>
      <c r="Q9" s="284"/>
      <c r="R9" s="302" t="s">
        <v>63</v>
      </c>
      <c r="S9" s="301" t="s">
        <v>59</v>
      </c>
      <c r="T9" s="303">
        <f>SUMIF(D8:D800, "Carrollton", O8:O800)</f>
        <v>0</v>
      </c>
    </row>
    <row r="10" spans="1:20" x14ac:dyDescent="0.25">
      <c r="A10" s="154"/>
      <c r="B10" s="24" t="s">
        <v>166</v>
      </c>
      <c r="C10" s="339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9">
        <f t="shared" si="0"/>
        <v>0</v>
      </c>
      <c r="P10" s="250"/>
      <c r="Q10" s="284"/>
      <c r="R10" s="302" t="s">
        <v>64</v>
      </c>
      <c r="S10" s="301" t="s">
        <v>46</v>
      </c>
      <c r="T10" s="303">
        <f>SUMIF(D8:D800, "Conyers", O8:O800)</f>
        <v>0</v>
      </c>
    </row>
    <row r="11" spans="1:20" x14ac:dyDescent="0.25">
      <c r="A11" s="154"/>
      <c r="B11" s="24" t="s">
        <v>166</v>
      </c>
      <c r="C11" s="339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9">
        <f t="shared" si="0"/>
        <v>0</v>
      </c>
      <c r="P11" s="250"/>
      <c r="Q11" s="284"/>
      <c r="R11" s="302" t="s">
        <v>65</v>
      </c>
      <c r="S11" s="301" t="s">
        <v>59</v>
      </c>
      <c r="T11" s="303">
        <f>SUMIF(D8:D800, "Covington", O8:O800)</f>
        <v>48</v>
      </c>
    </row>
    <row r="12" spans="1:20" x14ac:dyDescent="0.25">
      <c r="A12" s="154"/>
      <c r="B12" s="24" t="s">
        <v>166</v>
      </c>
      <c r="C12" s="339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9">
        <f t="shared" si="0"/>
        <v>0</v>
      </c>
      <c r="P12" s="250"/>
      <c r="Q12" s="284"/>
      <c r="R12" s="302" t="s">
        <v>113</v>
      </c>
      <c r="S12" s="301" t="s">
        <v>46</v>
      </c>
      <c r="T12" s="303">
        <f>SUMIF(D6:D798, "Atlanta", O6:O798)</f>
        <v>0</v>
      </c>
    </row>
    <row r="13" spans="1:20" x14ac:dyDescent="0.25">
      <c r="A13" s="154"/>
      <c r="B13" s="24" t="s">
        <v>166</v>
      </c>
      <c r="C13" s="339"/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9">
        <f t="shared" si="0"/>
        <v>0</v>
      </c>
      <c r="P13" s="250"/>
      <c r="Q13" s="284"/>
      <c r="R13" s="302" t="s">
        <v>66</v>
      </c>
      <c r="S13" s="301" t="s">
        <v>60</v>
      </c>
      <c r="T13" s="303">
        <f>SUMIF(D8:D800, "Cumming", O8:O800)</f>
        <v>0</v>
      </c>
    </row>
    <row r="14" spans="1:20" x14ac:dyDescent="0.25">
      <c r="A14" s="154"/>
      <c r="B14" s="24" t="s">
        <v>166</v>
      </c>
      <c r="C14" s="339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9">
        <f t="shared" si="0"/>
        <v>0</v>
      </c>
      <c r="P14" s="250"/>
      <c r="Q14" s="284"/>
      <c r="R14" s="302" t="s">
        <v>216</v>
      </c>
      <c r="S14" s="301" t="s">
        <v>46</v>
      </c>
      <c r="T14" s="303">
        <f>SUMIF(D8:D800, "cobb", O8:O800)</f>
        <v>0</v>
      </c>
    </row>
    <row r="15" spans="1:20" x14ac:dyDescent="0.25">
      <c r="A15" s="154"/>
      <c r="B15" s="24" t="s">
        <v>166</v>
      </c>
      <c r="C15" s="340" t="s">
        <v>37</v>
      </c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9">
        <f t="shared" si="0"/>
        <v>0</v>
      </c>
      <c r="P15" s="250"/>
      <c r="Q15" s="284"/>
      <c r="R15" s="302" t="s">
        <v>68</v>
      </c>
      <c r="S15" s="301" t="s">
        <v>60</v>
      </c>
      <c r="T15" s="303">
        <f>SUMIF(D8:D800, "Effingham", O8:O800)</f>
        <v>0</v>
      </c>
    </row>
    <row r="16" spans="1:20" x14ac:dyDescent="0.25">
      <c r="A16" s="154"/>
      <c r="B16" s="24" t="s">
        <v>166</v>
      </c>
      <c r="C16" s="341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9">
        <f t="shared" si="0"/>
        <v>0</v>
      </c>
      <c r="P16" s="250"/>
      <c r="Q16" s="284"/>
      <c r="R16" s="302" t="s">
        <v>117</v>
      </c>
      <c r="S16" s="301" t="s">
        <v>60</v>
      </c>
      <c r="T16" s="303">
        <f>SUMIF(D9:D801, "Dallas", O9:O801)</f>
        <v>0</v>
      </c>
    </row>
    <row r="17" spans="1:20" x14ac:dyDescent="0.25">
      <c r="A17" s="154"/>
      <c r="B17" s="465" t="s">
        <v>167</v>
      </c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242">
        <f>SUM(O19:O38)</f>
        <v>0</v>
      </c>
      <c r="Q17" s="282">
        <f>SUM(Q19:Q38)</f>
        <v>0</v>
      </c>
      <c r="R17" s="302" t="s">
        <v>69</v>
      </c>
      <c r="S17" s="301" t="s">
        <v>46</v>
      </c>
      <c r="T17" s="303">
        <f>SUMIF(D8:D800, "Franklin", O8:O800)</f>
        <v>0</v>
      </c>
    </row>
    <row r="18" spans="1:20" x14ac:dyDescent="0.25">
      <c r="A18" s="154"/>
      <c r="B18" s="342" t="s">
        <v>0</v>
      </c>
      <c r="C18" s="244" t="s">
        <v>1</v>
      </c>
      <c r="D18" s="244" t="s">
        <v>2</v>
      </c>
      <c r="E18" s="244" t="s">
        <v>28</v>
      </c>
      <c r="F18" s="244" t="s">
        <v>3</v>
      </c>
      <c r="G18" s="244" t="s">
        <v>4</v>
      </c>
      <c r="H18" s="244" t="s">
        <v>5</v>
      </c>
      <c r="I18" s="244" t="s">
        <v>6</v>
      </c>
      <c r="J18" s="244" t="s">
        <v>7</v>
      </c>
      <c r="K18" s="244" t="s">
        <v>8</v>
      </c>
      <c r="L18" s="244" t="s">
        <v>9</v>
      </c>
      <c r="M18" s="244" t="s">
        <v>10</v>
      </c>
      <c r="N18" s="244" t="s">
        <v>11</v>
      </c>
      <c r="O18" s="244" t="s">
        <v>12</v>
      </c>
      <c r="P18" s="245" t="s">
        <v>22</v>
      </c>
      <c r="Q18" s="283" t="s">
        <v>37</v>
      </c>
      <c r="R18" s="302" t="s">
        <v>70</v>
      </c>
      <c r="S18" s="301" t="s">
        <v>60</v>
      </c>
      <c r="T18" s="303">
        <f>SUMIF(D8:D800, "Gray", O8:O800)</f>
        <v>0</v>
      </c>
    </row>
    <row r="19" spans="1:20" x14ac:dyDescent="0.25">
      <c r="A19" s="154"/>
      <c r="B19" s="24" t="s">
        <v>167</v>
      </c>
      <c r="C19" s="339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9">
        <f t="shared" ref="O19:O38" si="1">SUM(F19:N19)</f>
        <v>0</v>
      </c>
      <c r="P19" s="250"/>
      <c r="Q19" s="284"/>
      <c r="R19" s="302" t="s">
        <v>71</v>
      </c>
      <c r="S19" s="301" t="s">
        <v>46</v>
      </c>
      <c r="T19" s="303">
        <f>SUMIF(D8:D800, "Griffin", O8:O800)</f>
        <v>0</v>
      </c>
    </row>
    <row r="20" spans="1:20" x14ac:dyDescent="0.25">
      <c r="A20" s="154"/>
      <c r="B20" s="24" t="s">
        <v>167</v>
      </c>
      <c r="C20" s="339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9">
        <f t="shared" si="1"/>
        <v>0</v>
      </c>
      <c r="P20" s="250"/>
      <c r="Q20" s="284"/>
      <c r="R20" s="302" t="s">
        <v>72</v>
      </c>
      <c r="S20" s="301" t="s">
        <v>46</v>
      </c>
      <c r="T20" s="303">
        <f>SUMIF(D8:D800, "Hampton", O8:O800)</f>
        <v>0</v>
      </c>
    </row>
    <row r="21" spans="1:20" x14ac:dyDescent="0.25">
      <c r="A21" s="154"/>
      <c r="B21" s="24" t="s">
        <v>167</v>
      </c>
      <c r="C21" s="339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9">
        <f t="shared" si="1"/>
        <v>0</v>
      </c>
      <c r="P21" s="250"/>
      <c r="Q21" s="284"/>
      <c r="R21" s="302" t="s">
        <v>73</v>
      </c>
      <c r="S21" s="301" t="s">
        <v>60</v>
      </c>
      <c r="T21" s="303">
        <f>SUMIF(D8:D800, "Homer", O8:O800)</f>
        <v>0</v>
      </c>
    </row>
    <row r="22" spans="1:20" x14ac:dyDescent="0.25">
      <c r="A22" s="154"/>
      <c r="B22" s="24" t="s">
        <v>167</v>
      </c>
      <c r="C22" s="339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9">
        <f t="shared" si="1"/>
        <v>0</v>
      </c>
      <c r="P22" s="250"/>
      <c r="Q22" s="284"/>
      <c r="R22" s="302" t="s">
        <v>74</v>
      </c>
      <c r="S22" s="301" t="s">
        <v>59</v>
      </c>
      <c r="T22" s="303">
        <f>SUMIF(D8:D800, "Hoschton", O8:O800)</f>
        <v>0</v>
      </c>
    </row>
    <row r="23" spans="1:20" x14ac:dyDescent="0.25">
      <c r="A23" s="154"/>
      <c r="B23" s="24" t="s">
        <v>167</v>
      </c>
      <c r="C23" s="339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9">
        <f t="shared" si="1"/>
        <v>0</v>
      </c>
      <c r="P23" s="250"/>
      <c r="Q23" s="284"/>
      <c r="R23" s="302" t="s">
        <v>75</v>
      </c>
      <c r="S23" s="301" t="s">
        <v>60</v>
      </c>
      <c r="T23" s="303">
        <f>SUMIF(D8:D800, "Jackson", O8:O800)</f>
        <v>0</v>
      </c>
    </row>
    <row r="24" spans="1:20" x14ac:dyDescent="0.25">
      <c r="A24" s="154"/>
      <c r="B24" s="24" t="s">
        <v>167</v>
      </c>
      <c r="C24" s="339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9">
        <f t="shared" si="1"/>
        <v>0</v>
      </c>
      <c r="P24" s="250"/>
      <c r="Q24" s="284"/>
      <c r="R24" s="302" t="s">
        <v>76</v>
      </c>
      <c r="S24" s="301" t="s">
        <v>60</v>
      </c>
      <c r="T24" s="303">
        <f>SUMIF(D8:D800, "Jefferson", O8:O800)</f>
        <v>0</v>
      </c>
    </row>
    <row r="25" spans="1:20" x14ac:dyDescent="0.25">
      <c r="A25" s="154"/>
      <c r="B25" s="24" t="s">
        <v>167</v>
      </c>
      <c r="C25" s="339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9">
        <f t="shared" si="1"/>
        <v>0</v>
      </c>
      <c r="P25" s="250"/>
      <c r="Q25" s="284"/>
      <c r="R25" s="302" t="s">
        <v>77</v>
      </c>
      <c r="S25" s="301" t="s">
        <v>46</v>
      </c>
      <c r="T25" s="303">
        <f>SUMIF(D8:D800, "LaGrange", O8:O800)</f>
        <v>60</v>
      </c>
    </row>
    <row r="26" spans="1:20" x14ac:dyDescent="0.25">
      <c r="A26" s="154"/>
      <c r="B26" s="24" t="s">
        <v>167</v>
      </c>
      <c r="C26" s="339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9">
        <f t="shared" si="1"/>
        <v>0</v>
      </c>
      <c r="P26" s="250"/>
      <c r="Q26" s="284"/>
      <c r="R26" s="302" t="s">
        <v>78</v>
      </c>
      <c r="S26" s="301" t="s">
        <v>60</v>
      </c>
      <c r="T26" s="303">
        <f>SUMIF(D8:D800, "Lilburn", O8:O800)</f>
        <v>0</v>
      </c>
    </row>
    <row r="27" spans="1:20" x14ac:dyDescent="0.25">
      <c r="A27" s="154"/>
      <c r="B27" s="24" t="s">
        <v>167</v>
      </c>
      <c r="C27" s="339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9">
        <f t="shared" si="1"/>
        <v>0</v>
      </c>
      <c r="P27" s="250"/>
      <c r="Q27" s="284"/>
      <c r="R27" s="302" t="s">
        <v>114</v>
      </c>
      <c r="S27" s="301" t="s">
        <v>46</v>
      </c>
      <c r="T27" s="303">
        <f>SUMIF(D10:D802, "Mcdonough", O10:O802)</f>
        <v>0</v>
      </c>
    </row>
    <row r="28" spans="1:20" x14ac:dyDescent="0.25">
      <c r="A28" s="154"/>
      <c r="B28" s="24" t="s">
        <v>167</v>
      </c>
      <c r="C28" s="339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9">
        <f t="shared" si="1"/>
        <v>0</v>
      </c>
      <c r="P28" s="250"/>
      <c r="Q28" s="284"/>
      <c r="R28" s="302" t="s">
        <v>79</v>
      </c>
      <c r="S28" s="301" t="s">
        <v>46</v>
      </c>
      <c r="T28" s="303">
        <f>SUMIF(D8:D800, "Milledgeville", O8:O800)</f>
        <v>0</v>
      </c>
    </row>
    <row r="29" spans="1:20" x14ac:dyDescent="0.25">
      <c r="A29" s="154"/>
      <c r="B29" s="24" t="s">
        <v>167</v>
      </c>
      <c r="C29" s="339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9">
        <f t="shared" si="1"/>
        <v>0</v>
      </c>
      <c r="P29" s="250"/>
      <c r="Q29" s="284"/>
      <c r="R29" s="302" t="s">
        <v>91</v>
      </c>
      <c r="S29" s="301" t="s">
        <v>46</v>
      </c>
      <c r="T29" s="303">
        <f>SUMIF(D9:D801, "Marietta", O9:O801)</f>
        <v>0</v>
      </c>
    </row>
    <row r="30" spans="1:20" x14ac:dyDescent="0.25">
      <c r="A30" s="154"/>
      <c r="B30" s="24" t="s">
        <v>167</v>
      </c>
      <c r="C30" s="339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9">
        <f t="shared" si="1"/>
        <v>0</v>
      </c>
      <c r="P30" s="250"/>
      <c r="Q30" s="284"/>
      <c r="R30" s="302" t="s">
        <v>80</v>
      </c>
      <c r="S30" s="301" t="s">
        <v>60</v>
      </c>
      <c r="T30" s="303">
        <f>SUMIF(D8:D800, "Nicholson", O8:O800)</f>
        <v>0</v>
      </c>
    </row>
    <row r="31" spans="1:20" x14ac:dyDescent="0.25">
      <c r="A31" s="154"/>
      <c r="B31" s="24" t="s">
        <v>167</v>
      </c>
      <c r="C31" s="339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9">
        <f t="shared" si="1"/>
        <v>0</v>
      </c>
      <c r="P31" s="250"/>
      <c r="Q31" s="284"/>
      <c r="R31" s="302" t="s">
        <v>81</v>
      </c>
      <c r="S31" s="301" t="s">
        <v>60</v>
      </c>
      <c r="T31" s="303">
        <f>SUMIF(D8:D800, "Pooler", O8:O800)</f>
        <v>0</v>
      </c>
    </row>
    <row r="32" spans="1:20" x14ac:dyDescent="0.25">
      <c r="A32" s="154"/>
      <c r="B32" s="24" t="s">
        <v>167</v>
      </c>
      <c r="C32" s="339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9">
        <f t="shared" si="1"/>
        <v>0</v>
      </c>
      <c r="P32" s="250"/>
      <c r="Q32" s="284"/>
      <c r="R32" s="302" t="s">
        <v>82</v>
      </c>
      <c r="S32" s="301" t="s">
        <v>60</v>
      </c>
      <c r="T32" s="303">
        <f>SUMIF(D8:D800, "Rincon", O8:O800)</f>
        <v>0</v>
      </c>
    </row>
    <row r="33" spans="1:20" x14ac:dyDescent="0.25">
      <c r="A33" s="154"/>
      <c r="B33" s="24" t="s">
        <v>167</v>
      </c>
      <c r="C33" s="339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9">
        <f t="shared" si="1"/>
        <v>0</v>
      </c>
      <c r="P33" s="250"/>
      <c r="Q33" s="284"/>
      <c r="R33" s="302" t="s">
        <v>83</v>
      </c>
      <c r="S33" s="301" t="s">
        <v>60</v>
      </c>
      <c r="T33" s="303">
        <f>SUMIF(D8:D800, "Savannah", O8:O800)</f>
        <v>0</v>
      </c>
    </row>
    <row r="34" spans="1:20" x14ac:dyDescent="0.25">
      <c r="A34" s="154"/>
      <c r="B34" s="24" t="s">
        <v>167</v>
      </c>
      <c r="C34" s="339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9">
        <f t="shared" si="1"/>
        <v>0</v>
      </c>
      <c r="P34" s="250"/>
      <c r="Q34" s="284"/>
      <c r="R34" s="302" t="s">
        <v>96</v>
      </c>
      <c r="S34" s="301" t="s">
        <v>60</v>
      </c>
      <c r="T34" s="303">
        <f>SUMIF(D8:D800, "Dublin", O8:O800)</f>
        <v>0</v>
      </c>
    </row>
    <row r="35" spans="1:20" x14ac:dyDescent="0.25">
      <c r="A35" s="154"/>
      <c r="B35" s="24" t="s">
        <v>167</v>
      </c>
      <c r="C35" s="339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9">
        <f t="shared" si="1"/>
        <v>0</v>
      </c>
      <c r="P35" s="250"/>
      <c r="Q35" s="284"/>
      <c r="R35" s="302" t="s">
        <v>85</v>
      </c>
      <c r="S35" s="301" t="s">
        <v>61</v>
      </c>
      <c r="T35" s="303">
        <f>SUMIF(D8:D800, "Winder", O8:O800)</f>
        <v>0</v>
      </c>
    </row>
    <row r="36" spans="1:20" x14ac:dyDescent="0.25">
      <c r="A36" s="154"/>
      <c r="B36" s="24" t="s">
        <v>167</v>
      </c>
      <c r="C36" s="339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9">
        <f t="shared" si="1"/>
        <v>0</v>
      </c>
      <c r="P36" s="250"/>
      <c r="Q36" s="284"/>
      <c r="R36" s="302" t="s">
        <v>86</v>
      </c>
      <c r="S36" s="301" t="s">
        <v>46</v>
      </c>
      <c r="T36" s="303">
        <f>SUMIF(D8:D800, "Toccoa", O8:O800)</f>
        <v>0</v>
      </c>
    </row>
    <row r="37" spans="1:20" x14ac:dyDescent="0.25">
      <c r="A37" s="154"/>
      <c r="B37" s="24" t="s">
        <v>167</v>
      </c>
      <c r="C37" s="340" t="s">
        <v>37</v>
      </c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9">
        <f t="shared" si="1"/>
        <v>0</v>
      </c>
      <c r="P37" s="250"/>
      <c r="Q37" s="284"/>
    </row>
    <row r="38" spans="1:20" x14ac:dyDescent="0.25">
      <c r="A38" s="154"/>
      <c r="B38" s="24" t="s">
        <v>167</v>
      </c>
      <c r="C38" s="341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8"/>
      <c r="O38" s="249">
        <f t="shared" si="1"/>
        <v>0</v>
      </c>
      <c r="P38" s="250"/>
      <c r="Q38" s="284"/>
    </row>
    <row r="39" spans="1:20" x14ac:dyDescent="0.25">
      <c r="A39" s="154"/>
      <c r="B39" s="465" t="s">
        <v>168</v>
      </c>
      <c r="C39" s="466"/>
      <c r="D39" s="466"/>
      <c r="E39" s="466"/>
      <c r="F39" s="466"/>
      <c r="G39" s="466"/>
      <c r="H39" s="466"/>
      <c r="I39" s="466"/>
      <c r="J39" s="466"/>
      <c r="K39" s="466"/>
      <c r="L39" s="466"/>
      <c r="M39" s="466"/>
      <c r="N39" s="466"/>
      <c r="O39" s="466"/>
      <c r="P39" s="242">
        <f>SUM(O41:O60)</f>
        <v>0</v>
      </c>
      <c r="Q39" s="282">
        <f>SUM(Q41:Q60)</f>
        <v>0</v>
      </c>
    </row>
    <row r="40" spans="1:20" x14ac:dyDescent="0.25">
      <c r="A40" s="154"/>
      <c r="B40" s="342" t="s">
        <v>0</v>
      </c>
      <c r="C40" s="244" t="s">
        <v>1</v>
      </c>
      <c r="D40" s="244" t="s">
        <v>2</v>
      </c>
      <c r="E40" s="244" t="s">
        <v>28</v>
      </c>
      <c r="F40" s="244" t="s">
        <v>3</v>
      </c>
      <c r="G40" s="244" t="s">
        <v>4</v>
      </c>
      <c r="H40" s="244" t="s">
        <v>5</v>
      </c>
      <c r="I40" s="244" t="s">
        <v>6</v>
      </c>
      <c r="J40" s="244" t="s">
        <v>7</v>
      </c>
      <c r="K40" s="244" t="s">
        <v>8</v>
      </c>
      <c r="L40" s="244" t="s">
        <v>9</v>
      </c>
      <c r="M40" s="244" t="s">
        <v>10</v>
      </c>
      <c r="N40" s="244" t="s">
        <v>11</v>
      </c>
      <c r="O40" s="244" t="s">
        <v>12</v>
      </c>
      <c r="P40" s="245" t="s">
        <v>22</v>
      </c>
      <c r="Q40" s="283" t="s">
        <v>37</v>
      </c>
    </row>
    <row r="41" spans="1:20" x14ac:dyDescent="0.25">
      <c r="A41" s="154"/>
      <c r="B41" s="24" t="s">
        <v>170</v>
      </c>
      <c r="C41" s="339"/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9">
        <f t="shared" ref="O41:O103" si="2">SUM(F41:N41)</f>
        <v>0</v>
      </c>
      <c r="P41" s="250"/>
      <c r="Q41" s="284"/>
    </row>
    <row r="42" spans="1:20" x14ac:dyDescent="0.25">
      <c r="A42" s="154"/>
      <c r="B42" s="24" t="s">
        <v>170</v>
      </c>
      <c r="C42" s="339"/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9">
        <f t="shared" si="2"/>
        <v>0</v>
      </c>
      <c r="P42" s="250"/>
      <c r="Q42" s="284"/>
    </row>
    <row r="43" spans="1:20" x14ac:dyDescent="0.25">
      <c r="A43" s="154"/>
      <c r="B43" s="24" t="s">
        <v>170</v>
      </c>
      <c r="C43" s="339"/>
      <c r="D43" s="248"/>
      <c r="E43" s="248"/>
      <c r="F43" s="248"/>
      <c r="G43" s="248"/>
      <c r="H43" s="248"/>
      <c r="I43" s="248"/>
      <c r="J43" s="248"/>
      <c r="K43" s="248"/>
      <c r="L43" s="248"/>
      <c r="M43" s="248"/>
      <c r="N43" s="248"/>
      <c r="O43" s="249">
        <f t="shared" si="2"/>
        <v>0</v>
      </c>
      <c r="P43" s="250"/>
      <c r="Q43" s="251"/>
    </row>
    <row r="44" spans="1:20" x14ac:dyDescent="0.25">
      <c r="A44" s="154"/>
      <c r="B44" s="24" t="s">
        <v>170</v>
      </c>
      <c r="C44" s="339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9">
        <f t="shared" si="2"/>
        <v>0</v>
      </c>
      <c r="P44" s="250"/>
      <c r="Q44" s="251"/>
    </row>
    <row r="45" spans="1:20" x14ac:dyDescent="0.25">
      <c r="A45" s="154"/>
      <c r="B45" s="24" t="s">
        <v>170</v>
      </c>
      <c r="C45" s="339"/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9">
        <f t="shared" si="2"/>
        <v>0</v>
      </c>
      <c r="P45" s="250"/>
      <c r="Q45" s="251"/>
    </row>
    <row r="46" spans="1:20" x14ac:dyDescent="0.25">
      <c r="A46" s="154"/>
      <c r="B46" s="24" t="s">
        <v>170</v>
      </c>
      <c r="C46" s="339"/>
      <c r="D46" s="248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9">
        <f t="shared" si="2"/>
        <v>0</v>
      </c>
      <c r="P46" s="250"/>
      <c r="Q46" s="251"/>
    </row>
    <row r="47" spans="1:20" x14ac:dyDescent="0.25">
      <c r="A47" s="154"/>
      <c r="B47" s="24" t="s">
        <v>170</v>
      </c>
      <c r="C47" s="339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9">
        <f t="shared" si="2"/>
        <v>0</v>
      </c>
      <c r="P47" s="250"/>
      <c r="Q47" s="251"/>
    </row>
    <row r="48" spans="1:20" x14ac:dyDescent="0.25">
      <c r="A48" s="154"/>
      <c r="B48" s="24" t="s">
        <v>170</v>
      </c>
      <c r="C48" s="339"/>
      <c r="D48" s="248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9">
        <f t="shared" si="2"/>
        <v>0</v>
      </c>
      <c r="P48" s="250"/>
      <c r="Q48" s="251"/>
    </row>
    <row r="49" spans="1:17" x14ac:dyDescent="0.25">
      <c r="A49" s="154"/>
      <c r="B49" s="24" t="s">
        <v>170</v>
      </c>
      <c r="C49" s="339"/>
      <c r="D49" s="248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9">
        <f t="shared" si="2"/>
        <v>0</v>
      </c>
      <c r="P49" s="250"/>
      <c r="Q49" s="251"/>
    </row>
    <row r="50" spans="1:17" x14ac:dyDescent="0.25">
      <c r="A50" s="154"/>
      <c r="B50" s="24" t="s">
        <v>170</v>
      </c>
      <c r="C50" s="339"/>
      <c r="D50" s="248"/>
      <c r="E50" s="248"/>
      <c r="F50" s="248"/>
      <c r="G50" s="248"/>
      <c r="H50" s="248"/>
      <c r="I50" s="248"/>
      <c r="J50" s="248"/>
      <c r="K50" s="248"/>
      <c r="L50" s="248"/>
      <c r="M50" s="248"/>
      <c r="N50" s="248"/>
      <c r="O50" s="249">
        <f t="shared" si="2"/>
        <v>0</v>
      </c>
      <c r="P50" s="250"/>
      <c r="Q50" s="251"/>
    </row>
    <row r="51" spans="1:17" x14ac:dyDescent="0.25">
      <c r="A51" s="154"/>
      <c r="B51" s="24" t="s">
        <v>170</v>
      </c>
      <c r="C51" s="339"/>
      <c r="D51" s="248"/>
      <c r="E51" s="248"/>
      <c r="F51" s="248"/>
      <c r="G51" s="248"/>
      <c r="H51" s="248"/>
      <c r="I51" s="248"/>
      <c r="J51" s="248"/>
      <c r="K51" s="248"/>
      <c r="L51" s="248"/>
      <c r="M51" s="248"/>
      <c r="N51" s="248"/>
      <c r="O51" s="249">
        <f t="shared" si="2"/>
        <v>0</v>
      </c>
      <c r="P51" s="250"/>
      <c r="Q51" s="251"/>
    </row>
    <row r="52" spans="1:17" x14ac:dyDescent="0.25">
      <c r="A52" s="154"/>
      <c r="B52" s="24" t="s">
        <v>170</v>
      </c>
      <c r="C52" s="339"/>
      <c r="D52" s="248"/>
      <c r="E52" s="248"/>
      <c r="F52" s="248"/>
      <c r="G52" s="248"/>
      <c r="H52" s="248"/>
      <c r="I52" s="248"/>
      <c r="J52" s="248"/>
      <c r="K52" s="248"/>
      <c r="L52" s="248"/>
      <c r="M52" s="248"/>
      <c r="N52" s="248"/>
      <c r="O52" s="249">
        <f t="shared" si="2"/>
        <v>0</v>
      </c>
      <c r="P52" s="250"/>
      <c r="Q52" s="251"/>
    </row>
    <row r="53" spans="1:17" x14ac:dyDescent="0.25">
      <c r="A53" s="154"/>
      <c r="B53" s="24" t="s">
        <v>170</v>
      </c>
      <c r="C53" s="339"/>
      <c r="D53" s="248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9">
        <f t="shared" si="2"/>
        <v>0</v>
      </c>
      <c r="P53" s="250"/>
      <c r="Q53" s="251"/>
    </row>
    <row r="54" spans="1:17" x14ac:dyDescent="0.25">
      <c r="A54" s="154"/>
      <c r="B54" s="24" t="s">
        <v>170</v>
      </c>
      <c r="C54" s="339"/>
      <c r="D54" s="248"/>
      <c r="E54" s="248"/>
      <c r="F54" s="248"/>
      <c r="G54" s="248"/>
      <c r="H54" s="248"/>
      <c r="I54" s="248"/>
      <c r="J54" s="248"/>
      <c r="K54" s="248"/>
      <c r="L54" s="248"/>
      <c r="M54" s="248"/>
      <c r="N54" s="248"/>
      <c r="O54" s="249">
        <f t="shared" si="2"/>
        <v>0</v>
      </c>
      <c r="P54" s="250"/>
      <c r="Q54" s="251"/>
    </row>
    <row r="55" spans="1:17" x14ac:dyDescent="0.25">
      <c r="A55" s="154"/>
      <c r="B55" s="24" t="s">
        <v>170</v>
      </c>
      <c r="C55" s="339"/>
      <c r="D55" s="248"/>
      <c r="E55" s="248"/>
      <c r="F55" s="248"/>
      <c r="G55" s="248"/>
      <c r="H55" s="248"/>
      <c r="I55" s="248"/>
      <c r="J55" s="248"/>
      <c r="K55" s="248"/>
      <c r="L55" s="248"/>
      <c r="M55" s="248"/>
      <c r="N55" s="248"/>
      <c r="O55" s="249">
        <f t="shared" si="2"/>
        <v>0</v>
      </c>
      <c r="P55" s="250"/>
      <c r="Q55" s="251"/>
    </row>
    <row r="56" spans="1:17" x14ac:dyDescent="0.25">
      <c r="A56" s="154"/>
      <c r="B56" s="24" t="s">
        <v>170</v>
      </c>
      <c r="C56" s="339"/>
      <c r="D56" s="248"/>
      <c r="E56" s="248"/>
      <c r="F56" s="248"/>
      <c r="G56" s="248"/>
      <c r="H56" s="248"/>
      <c r="I56" s="248"/>
      <c r="J56" s="248"/>
      <c r="K56" s="248"/>
      <c r="L56" s="248"/>
      <c r="M56" s="248"/>
      <c r="N56" s="248"/>
      <c r="O56" s="249">
        <f t="shared" si="2"/>
        <v>0</v>
      </c>
      <c r="P56" s="250"/>
      <c r="Q56" s="251"/>
    </row>
    <row r="57" spans="1:17" x14ac:dyDescent="0.25">
      <c r="A57" s="154"/>
      <c r="B57" s="24" t="s">
        <v>170</v>
      </c>
      <c r="C57" s="339"/>
      <c r="D57" s="248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9">
        <f t="shared" si="2"/>
        <v>0</v>
      </c>
      <c r="P57" s="250"/>
      <c r="Q57" s="251"/>
    </row>
    <row r="58" spans="1:17" x14ac:dyDescent="0.25">
      <c r="A58" s="154"/>
      <c r="B58" s="24" t="s">
        <v>170</v>
      </c>
      <c r="C58" s="339"/>
      <c r="D58" s="248"/>
      <c r="E58" s="248"/>
      <c r="F58" s="248"/>
      <c r="G58" s="248"/>
      <c r="H58" s="248"/>
      <c r="I58" s="248"/>
      <c r="J58" s="248"/>
      <c r="K58" s="248"/>
      <c r="L58" s="248"/>
      <c r="M58" s="248"/>
      <c r="N58" s="248"/>
      <c r="O58" s="249">
        <f t="shared" si="2"/>
        <v>0</v>
      </c>
      <c r="P58" s="250"/>
      <c r="Q58" s="251"/>
    </row>
    <row r="59" spans="1:17" x14ac:dyDescent="0.25">
      <c r="A59" s="154"/>
      <c r="B59" s="24" t="s">
        <v>170</v>
      </c>
      <c r="C59" s="340" t="s">
        <v>37</v>
      </c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N59" s="248"/>
      <c r="O59" s="249">
        <f t="shared" si="2"/>
        <v>0</v>
      </c>
      <c r="P59" s="250"/>
      <c r="Q59" s="251"/>
    </row>
    <row r="60" spans="1:17" x14ac:dyDescent="0.25">
      <c r="A60" s="154"/>
      <c r="B60" s="24" t="s">
        <v>170</v>
      </c>
      <c r="C60" s="341"/>
      <c r="D60" s="248"/>
      <c r="E60" s="248"/>
      <c r="F60" s="248"/>
      <c r="G60" s="248"/>
      <c r="H60" s="248"/>
      <c r="I60" s="248"/>
      <c r="J60" s="248"/>
      <c r="K60" s="248"/>
      <c r="L60" s="248"/>
      <c r="M60" s="248"/>
      <c r="N60" s="248"/>
      <c r="O60" s="249">
        <f t="shared" si="2"/>
        <v>0</v>
      </c>
      <c r="P60" s="250"/>
      <c r="Q60" s="251"/>
    </row>
    <row r="61" spans="1:17" x14ac:dyDescent="0.25">
      <c r="A61" s="154"/>
      <c r="B61" s="465" t="s">
        <v>127</v>
      </c>
      <c r="C61" s="466"/>
      <c r="D61" s="466"/>
      <c r="E61" s="466"/>
      <c r="F61" s="466"/>
      <c r="G61" s="466"/>
      <c r="H61" s="466"/>
      <c r="I61" s="466"/>
      <c r="J61" s="466"/>
      <c r="K61" s="466"/>
      <c r="L61" s="466"/>
      <c r="M61" s="466"/>
      <c r="N61" s="466"/>
      <c r="O61" s="466"/>
      <c r="P61" s="242">
        <f>SUM(O63:O82)</f>
        <v>0</v>
      </c>
      <c r="Q61" s="243">
        <f>SUM(Q63:Q82)</f>
        <v>0</v>
      </c>
    </row>
    <row r="62" spans="1:17" x14ac:dyDescent="0.25">
      <c r="A62" s="154"/>
      <c r="B62" s="342" t="s">
        <v>0</v>
      </c>
      <c r="C62" s="244" t="s">
        <v>1</v>
      </c>
      <c r="D62" s="244" t="s">
        <v>2</v>
      </c>
      <c r="E62" s="244" t="s">
        <v>28</v>
      </c>
      <c r="F62" s="244" t="s">
        <v>3</v>
      </c>
      <c r="G62" s="244" t="s">
        <v>4</v>
      </c>
      <c r="H62" s="244" t="s">
        <v>5</v>
      </c>
      <c r="I62" s="244" t="s">
        <v>6</v>
      </c>
      <c r="J62" s="244" t="s">
        <v>7</v>
      </c>
      <c r="K62" s="244" t="s">
        <v>8</v>
      </c>
      <c r="L62" s="244" t="s">
        <v>9</v>
      </c>
      <c r="M62" s="244" t="s">
        <v>10</v>
      </c>
      <c r="N62" s="244" t="s">
        <v>11</v>
      </c>
      <c r="O62" s="244" t="s">
        <v>12</v>
      </c>
      <c r="P62" s="245" t="s">
        <v>22</v>
      </c>
      <c r="Q62" s="246" t="s">
        <v>37</v>
      </c>
    </row>
    <row r="63" spans="1:17" x14ac:dyDescent="0.25">
      <c r="A63" s="154"/>
      <c r="B63" s="24" t="s">
        <v>169</v>
      </c>
      <c r="C63" s="339"/>
      <c r="D63" s="248"/>
      <c r="E63" s="248"/>
      <c r="F63" s="252"/>
      <c r="G63" s="252"/>
      <c r="H63" s="252"/>
      <c r="I63" s="252"/>
      <c r="J63" s="252"/>
      <c r="K63" s="252"/>
      <c r="L63" s="252"/>
      <c r="M63" s="252"/>
      <c r="N63" s="252"/>
      <c r="O63" s="249">
        <f t="shared" si="2"/>
        <v>0</v>
      </c>
      <c r="P63" s="250"/>
      <c r="Q63" s="251"/>
    </row>
    <row r="64" spans="1:17" x14ac:dyDescent="0.25">
      <c r="A64" s="154"/>
      <c r="B64" s="24" t="s">
        <v>169</v>
      </c>
      <c r="C64" s="339"/>
      <c r="D64" s="248"/>
      <c r="E64" s="248"/>
      <c r="F64" s="252"/>
      <c r="G64" s="252"/>
      <c r="H64" s="252"/>
      <c r="I64" s="252"/>
      <c r="J64" s="252"/>
      <c r="K64" s="252"/>
      <c r="L64" s="252"/>
      <c r="M64" s="252"/>
      <c r="N64" s="252"/>
      <c r="O64" s="249">
        <f t="shared" si="2"/>
        <v>0</v>
      </c>
      <c r="P64" s="250"/>
      <c r="Q64" s="251"/>
    </row>
    <row r="65" spans="1:17" x14ac:dyDescent="0.25">
      <c r="A65" s="154"/>
      <c r="B65" s="24" t="s">
        <v>169</v>
      </c>
      <c r="C65" s="339"/>
      <c r="D65" s="248"/>
      <c r="E65" s="248"/>
      <c r="F65" s="252"/>
      <c r="G65" s="252"/>
      <c r="H65" s="252"/>
      <c r="I65" s="252"/>
      <c r="J65" s="252"/>
      <c r="K65" s="252"/>
      <c r="L65" s="252"/>
      <c r="M65" s="252"/>
      <c r="N65" s="252"/>
      <c r="O65" s="249">
        <f t="shared" si="2"/>
        <v>0</v>
      </c>
      <c r="P65" s="250"/>
      <c r="Q65" s="251"/>
    </row>
    <row r="66" spans="1:17" x14ac:dyDescent="0.25">
      <c r="A66" s="154"/>
      <c r="B66" s="24" t="s">
        <v>169</v>
      </c>
      <c r="C66" s="339"/>
      <c r="D66" s="248"/>
      <c r="E66" s="248"/>
      <c r="F66" s="252"/>
      <c r="G66" s="252"/>
      <c r="H66" s="252"/>
      <c r="I66" s="252"/>
      <c r="J66" s="252"/>
      <c r="K66" s="252"/>
      <c r="L66" s="252"/>
      <c r="M66" s="252"/>
      <c r="N66" s="252"/>
      <c r="O66" s="249">
        <f t="shared" si="2"/>
        <v>0</v>
      </c>
      <c r="P66" s="250"/>
      <c r="Q66" s="251"/>
    </row>
    <row r="67" spans="1:17" x14ac:dyDescent="0.25">
      <c r="A67" s="154"/>
      <c r="B67" s="24" t="s">
        <v>169</v>
      </c>
      <c r="C67" s="339"/>
      <c r="D67" s="248"/>
      <c r="E67" s="248"/>
      <c r="F67" s="252"/>
      <c r="G67" s="252"/>
      <c r="H67" s="252"/>
      <c r="I67" s="252"/>
      <c r="J67" s="252"/>
      <c r="K67" s="252"/>
      <c r="L67" s="252"/>
      <c r="M67" s="252"/>
      <c r="N67" s="252"/>
      <c r="O67" s="249">
        <f t="shared" si="2"/>
        <v>0</v>
      </c>
      <c r="P67" s="250"/>
      <c r="Q67" s="251"/>
    </row>
    <row r="68" spans="1:17" x14ac:dyDescent="0.25">
      <c r="A68" s="154"/>
      <c r="B68" s="24" t="s">
        <v>169</v>
      </c>
      <c r="C68" s="339"/>
      <c r="D68" s="248"/>
      <c r="E68" s="248"/>
      <c r="F68" s="252"/>
      <c r="G68" s="252"/>
      <c r="H68" s="252"/>
      <c r="I68" s="252"/>
      <c r="J68" s="252"/>
      <c r="K68" s="252"/>
      <c r="L68" s="252"/>
      <c r="M68" s="252"/>
      <c r="N68" s="252"/>
      <c r="O68" s="249">
        <f t="shared" si="2"/>
        <v>0</v>
      </c>
      <c r="P68" s="250"/>
      <c r="Q68" s="251"/>
    </row>
    <row r="69" spans="1:17" x14ac:dyDescent="0.25">
      <c r="A69" s="154"/>
      <c r="B69" s="24" t="s">
        <v>169</v>
      </c>
      <c r="C69" s="339"/>
      <c r="D69" s="248"/>
      <c r="E69" s="248"/>
      <c r="F69" s="252"/>
      <c r="G69" s="252"/>
      <c r="H69" s="252"/>
      <c r="I69" s="252"/>
      <c r="J69" s="252"/>
      <c r="K69" s="252"/>
      <c r="L69" s="252"/>
      <c r="M69" s="252"/>
      <c r="N69" s="252"/>
      <c r="O69" s="249">
        <f t="shared" si="2"/>
        <v>0</v>
      </c>
      <c r="P69" s="250"/>
      <c r="Q69" s="251"/>
    </row>
    <row r="70" spans="1:17" x14ac:dyDescent="0.25">
      <c r="A70" s="154"/>
      <c r="B70" s="24" t="s">
        <v>169</v>
      </c>
      <c r="C70" s="339"/>
      <c r="D70" s="248"/>
      <c r="E70" s="248"/>
      <c r="F70" s="252"/>
      <c r="G70" s="252"/>
      <c r="H70" s="252"/>
      <c r="I70" s="252"/>
      <c r="J70" s="252"/>
      <c r="K70" s="252"/>
      <c r="L70" s="252"/>
      <c r="M70" s="252"/>
      <c r="N70" s="252"/>
      <c r="O70" s="249">
        <f t="shared" si="2"/>
        <v>0</v>
      </c>
      <c r="P70" s="250"/>
      <c r="Q70" s="251"/>
    </row>
    <row r="71" spans="1:17" x14ac:dyDescent="0.25">
      <c r="A71" s="154"/>
      <c r="B71" s="24" t="s">
        <v>169</v>
      </c>
      <c r="C71" s="339"/>
      <c r="D71" s="248"/>
      <c r="E71" s="248"/>
      <c r="F71" s="252"/>
      <c r="G71" s="252"/>
      <c r="H71" s="252"/>
      <c r="I71" s="252"/>
      <c r="J71" s="252"/>
      <c r="K71" s="252"/>
      <c r="L71" s="252"/>
      <c r="M71" s="252"/>
      <c r="N71" s="252"/>
      <c r="O71" s="249">
        <f t="shared" si="2"/>
        <v>0</v>
      </c>
      <c r="P71" s="250"/>
      <c r="Q71" s="251"/>
    </row>
    <row r="72" spans="1:17" x14ac:dyDescent="0.25">
      <c r="A72" s="154"/>
      <c r="B72" s="24" t="s">
        <v>169</v>
      </c>
      <c r="C72" s="339"/>
      <c r="D72" s="248"/>
      <c r="E72" s="248"/>
      <c r="F72" s="252"/>
      <c r="G72" s="252"/>
      <c r="H72" s="252"/>
      <c r="I72" s="252"/>
      <c r="J72" s="252"/>
      <c r="K72" s="252"/>
      <c r="L72" s="252"/>
      <c r="M72" s="252"/>
      <c r="N72" s="252"/>
      <c r="O72" s="249">
        <f t="shared" si="2"/>
        <v>0</v>
      </c>
      <c r="P72" s="250"/>
      <c r="Q72" s="251"/>
    </row>
    <row r="73" spans="1:17" x14ac:dyDescent="0.25">
      <c r="A73" s="154"/>
      <c r="B73" s="24" t="s">
        <v>169</v>
      </c>
      <c r="C73" s="339"/>
      <c r="D73" s="248"/>
      <c r="E73" s="248"/>
      <c r="F73" s="252"/>
      <c r="G73" s="252"/>
      <c r="H73" s="252"/>
      <c r="I73" s="252"/>
      <c r="J73" s="252"/>
      <c r="K73" s="252"/>
      <c r="L73" s="252"/>
      <c r="M73" s="252"/>
      <c r="N73" s="252"/>
      <c r="O73" s="249">
        <f t="shared" si="2"/>
        <v>0</v>
      </c>
      <c r="P73" s="250"/>
      <c r="Q73" s="251"/>
    </row>
    <row r="74" spans="1:17" x14ac:dyDescent="0.25">
      <c r="A74" s="154"/>
      <c r="B74" s="24" t="s">
        <v>169</v>
      </c>
      <c r="C74" s="339"/>
      <c r="D74" s="248"/>
      <c r="E74" s="248"/>
      <c r="F74" s="252"/>
      <c r="G74" s="252"/>
      <c r="H74" s="252"/>
      <c r="I74" s="252"/>
      <c r="J74" s="252"/>
      <c r="K74" s="252"/>
      <c r="L74" s="252"/>
      <c r="M74" s="252"/>
      <c r="N74" s="252"/>
      <c r="O74" s="249">
        <f t="shared" si="2"/>
        <v>0</v>
      </c>
      <c r="P74" s="250"/>
      <c r="Q74" s="251"/>
    </row>
    <row r="75" spans="1:17" x14ac:dyDescent="0.25">
      <c r="A75" s="154"/>
      <c r="B75" s="24" t="s">
        <v>169</v>
      </c>
      <c r="C75" s="339"/>
      <c r="D75" s="248"/>
      <c r="E75" s="248"/>
      <c r="F75" s="252"/>
      <c r="G75" s="252"/>
      <c r="H75" s="252"/>
      <c r="I75" s="252"/>
      <c r="J75" s="252"/>
      <c r="K75" s="252"/>
      <c r="L75" s="252"/>
      <c r="M75" s="252"/>
      <c r="N75" s="252"/>
      <c r="O75" s="249">
        <f t="shared" si="2"/>
        <v>0</v>
      </c>
      <c r="P75" s="250"/>
      <c r="Q75" s="251"/>
    </row>
    <row r="76" spans="1:17" x14ac:dyDescent="0.25">
      <c r="A76" s="154"/>
      <c r="B76" s="24" t="s">
        <v>169</v>
      </c>
      <c r="C76" s="339"/>
      <c r="D76" s="248"/>
      <c r="E76" s="248"/>
      <c r="F76" s="252"/>
      <c r="G76" s="252"/>
      <c r="H76" s="252"/>
      <c r="I76" s="252"/>
      <c r="J76" s="252"/>
      <c r="K76" s="252"/>
      <c r="L76" s="252"/>
      <c r="M76" s="252"/>
      <c r="N76" s="252"/>
      <c r="O76" s="249">
        <f t="shared" si="2"/>
        <v>0</v>
      </c>
      <c r="P76" s="250"/>
      <c r="Q76" s="251"/>
    </row>
    <row r="77" spans="1:17" x14ac:dyDescent="0.25">
      <c r="A77" s="154"/>
      <c r="B77" s="24" t="s">
        <v>169</v>
      </c>
      <c r="C77" s="339"/>
      <c r="D77" s="248"/>
      <c r="E77" s="248"/>
      <c r="F77" s="252"/>
      <c r="G77" s="252"/>
      <c r="H77" s="252"/>
      <c r="I77" s="252"/>
      <c r="J77" s="252"/>
      <c r="K77" s="252"/>
      <c r="L77" s="252"/>
      <c r="M77" s="252"/>
      <c r="N77" s="252"/>
      <c r="O77" s="249">
        <f t="shared" si="2"/>
        <v>0</v>
      </c>
      <c r="P77" s="250"/>
      <c r="Q77" s="251"/>
    </row>
    <row r="78" spans="1:17" x14ac:dyDescent="0.25">
      <c r="A78" s="154"/>
      <c r="B78" s="24" t="s">
        <v>169</v>
      </c>
      <c r="C78" s="339"/>
      <c r="D78" s="248"/>
      <c r="E78" s="248"/>
      <c r="F78" s="252"/>
      <c r="G78" s="252"/>
      <c r="H78" s="252"/>
      <c r="I78" s="252"/>
      <c r="J78" s="252"/>
      <c r="K78" s="252"/>
      <c r="L78" s="252"/>
      <c r="M78" s="252"/>
      <c r="N78" s="252"/>
      <c r="O78" s="249">
        <f t="shared" si="2"/>
        <v>0</v>
      </c>
      <c r="P78" s="250"/>
      <c r="Q78" s="251"/>
    </row>
    <row r="79" spans="1:17" x14ac:dyDescent="0.25">
      <c r="A79" s="154"/>
      <c r="B79" s="24" t="s">
        <v>169</v>
      </c>
      <c r="C79" s="339"/>
      <c r="D79" s="248"/>
      <c r="E79" s="248"/>
      <c r="F79" s="252"/>
      <c r="G79" s="252"/>
      <c r="H79" s="252"/>
      <c r="I79" s="252"/>
      <c r="J79" s="252"/>
      <c r="K79" s="252"/>
      <c r="L79" s="252"/>
      <c r="M79" s="252"/>
      <c r="N79" s="252"/>
      <c r="O79" s="249">
        <f t="shared" si="2"/>
        <v>0</v>
      </c>
      <c r="P79" s="250"/>
      <c r="Q79" s="251"/>
    </row>
    <row r="80" spans="1:17" x14ac:dyDescent="0.25">
      <c r="A80" s="154"/>
      <c r="B80" s="24" t="s">
        <v>169</v>
      </c>
      <c r="C80" s="339"/>
      <c r="D80" s="248"/>
      <c r="E80" s="248"/>
      <c r="F80" s="252"/>
      <c r="G80" s="252"/>
      <c r="H80" s="252"/>
      <c r="I80" s="252"/>
      <c r="J80" s="252"/>
      <c r="K80" s="252"/>
      <c r="L80" s="252"/>
      <c r="M80" s="252"/>
      <c r="N80" s="252"/>
      <c r="O80" s="249">
        <f t="shared" si="2"/>
        <v>0</v>
      </c>
      <c r="P80" s="250"/>
      <c r="Q80" s="251"/>
    </row>
    <row r="81" spans="1:17" x14ac:dyDescent="0.25">
      <c r="A81" s="154"/>
      <c r="B81" s="24" t="s">
        <v>169</v>
      </c>
      <c r="C81" s="340" t="s">
        <v>37</v>
      </c>
      <c r="D81" s="252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49">
        <f t="shared" si="2"/>
        <v>0</v>
      </c>
      <c r="P81" s="250"/>
      <c r="Q81" s="251"/>
    </row>
    <row r="82" spans="1:17" x14ac:dyDescent="0.25">
      <c r="A82" s="154"/>
      <c r="B82" s="24" t="s">
        <v>169</v>
      </c>
      <c r="C82" s="341"/>
      <c r="D82" s="248"/>
      <c r="E82" s="248"/>
      <c r="F82" s="248"/>
      <c r="G82" s="248"/>
      <c r="H82" s="248"/>
      <c r="I82" s="248"/>
      <c r="J82" s="248"/>
      <c r="K82" s="248"/>
      <c r="L82" s="248"/>
      <c r="M82" s="248"/>
      <c r="N82" s="248"/>
      <c r="O82" s="249">
        <f t="shared" si="2"/>
        <v>0</v>
      </c>
      <c r="P82" s="250"/>
      <c r="Q82" s="251"/>
    </row>
    <row r="83" spans="1:17" x14ac:dyDescent="0.25">
      <c r="A83" s="154"/>
      <c r="B83" s="465" t="s">
        <v>229</v>
      </c>
      <c r="C83" s="466"/>
      <c r="D83" s="466"/>
      <c r="E83" s="466"/>
      <c r="F83" s="466"/>
      <c r="G83" s="466"/>
      <c r="H83" s="466"/>
      <c r="I83" s="466"/>
      <c r="J83" s="466"/>
      <c r="K83" s="466"/>
      <c r="L83" s="466"/>
      <c r="M83" s="466"/>
      <c r="N83" s="466"/>
      <c r="O83" s="466"/>
      <c r="P83" s="242">
        <f>SUM(O85:O103)</f>
        <v>108</v>
      </c>
      <c r="Q83" s="243">
        <f>SUM(Q85:Q103)</f>
        <v>0</v>
      </c>
    </row>
    <row r="84" spans="1:17" x14ac:dyDescent="0.25">
      <c r="A84" s="154"/>
      <c r="B84" s="342" t="s">
        <v>0</v>
      </c>
      <c r="C84" s="244" t="s">
        <v>1</v>
      </c>
      <c r="D84" s="244" t="s">
        <v>2</v>
      </c>
      <c r="E84" s="244" t="s">
        <v>28</v>
      </c>
      <c r="F84" s="244" t="s">
        <v>3</v>
      </c>
      <c r="G84" s="244" t="s">
        <v>4</v>
      </c>
      <c r="H84" s="244" t="s">
        <v>5</v>
      </c>
      <c r="I84" s="244" t="s">
        <v>6</v>
      </c>
      <c r="J84" s="244" t="s">
        <v>7</v>
      </c>
      <c r="K84" s="244" t="s">
        <v>8</v>
      </c>
      <c r="L84" s="244" t="s">
        <v>9</v>
      </c>
      <c r="M84" s="244" t="s">
        <v>10</v>
      </c>
      <c r="N84" s="244" t="s">
        <v>11</v>
      </c>
      <c r="O84" s="244" t="s">
        <v>12</v>
      </c>
      <c r="P84" s="245" t="s">
        <v>22</v>
      </c>
      <c r="Q84" s="246" t="s">
        <v>37</v>
      </c>
    </row>
    <row r="85" spans="1:17" x14ac:dyDescent="0.25">
      <c r="A85" s="154"/>
      <c r="B85" s="24" t="s">
        <v>229</v>
      </c>
      <c r="C85" s="339" t="s">
        <v>298</v>
      </c>
      <c r="D85" s="248" t="s">
        <v>299</v>
      </c>
      <c r="E85" s="248"/>
      <c r="F85" s="248">
        <v>12</v>
      </c>
      <c r="G85" s="248">
        <v>11</v>
      </c>
      <c r="H85" s="248">
        <v>10</v>
      </c>
      <c r="I85" s="248">
        <v>9</v>
      </c>
      <c r="J85" s="248">
        <v>6</v>
      </c>
      <c r="K85" s="248">
        <v>0</v>
      </c>
      <c r="L85" s="248">
        <v>0</v>
      </c>
      <c r="M85" s="248">
        <v>0</v>
      </c>
      <c r="N85" s="248">
        <v>0</v>
      </c>
      <c r="O85" s="249">
        <f t="shared" si="2"/>
        <v>48</v>
      </c>
      <c r="P85" s="250"/>
      <c r="Q85" s="251"/>
    </row>
    <row r="86" spans="1:17" x14ac:dyDescent="0.25">
      <c r="A86" s="154"/>
      <c r="B86" s="24" t="s">
        <v>171</v>
      </c>
      <c r="C86" s="339"/>
      <c r="D86" s="248" t="s">
        <v>300</v>
      </c>
      <c r="E86" s="248"/>
      <c r="F86" s="248">
        <v>15</v>
      </c>
      <c r="G86" s="248">
        <v>10</v>
      </c>
      <c r="H86" s="248">
        <v>9</v>
      </c>
      <c r="I86" s="248">
        <v>9</v>
      </c>
      <c r="J86" s="248">
        <v>10</v>
      </c>
      <c r="K86" s="248">
        <v>7</v>
      </c>
      <c r="L86" s="248">
        <v>0</v>
      </c>
      <c r="M86" s="248">
        <v>0</v>
      </c>
      <c r="N86" s="248">
        <v>0</v>
      </c>
      <c r="O86" s="249">
        <f t="shared" si="2"/>
        <v>60</v>
      </c>
      <c r="P86" s="250"/>
      <c r="Q86" s="251"/>
    </row>
    <row r="87" spans="1:17" x14ac:dyDescent="0.25">
      <c r="A87" s="154"/>
      <c r="B87" s="24" t="s">
        <v>171</v>
      </c>
      <c r="C87" s="339"/>
      <c r="D87" s="248"/>
      <c r="E87" s="248"/>
      <c r="F87" s="248"/>
      <c r="G87" s="248"/>
      <c r="H87" s="248"/>
      <c r="I87" s="248"/>
      <c r="J87" s="248"/>
      <c r="K87" s="248"/>
      <c r="L87" s="248"/>
      <c r="M87" s="248"/>
      <c r="N87" s="248"/>
      <c r="O87" s="249">
        <f t="shared" si="2"/>
        <v>0</v>
      </c>
      <c r="P87" s="250"/>
      <c r="Q87" s="251"/>
    </row>
    <row r="88" spans="1:17" x14ac:dyDescent="0.25">
      <c r="A88" s="154"/>
      <c r="B88" s="24" t="s">
        <v>171</v>
      </c>
      <c r="C88" s="339"/>
      <c r="D88" s="248"/>
      <c r="E88" s="248"/>
      <c r="F88" s="248"/>
      <c r="G88" s="248"/>
      <c r="H88" s="248"/>
      <c r="I88" s="248"/>
      <c r="J88" s="248"/>
      <c r="K88" s="248"/>
      <c r="L88" s="248"/>
      <c r="M88" s="248"/>
      <c r="N88" s="248"/>
      <c r="O88" s="249">
        <f t="shared" si="2"/>
        <v>0</v>
      </c>
      <c r="P88" s="250"/>
      <c r="Q88" s="251"/>
    </row>
    <row r="89" spans="1:17" x14ac:dyDescent="0.25">
      <c r="A89" s="154"/>
      <c r="B89" s="24" t="s">
        <v>171</v>
      </c>
      <c r="C89" s="339"/>
      <c r="D89" s="248"/>
      <c r="E89" s="248"/>
      <c r="F89" s="248"/>
      <c r="G89" s="248"/>
      <c r="H89" s="248"/>
      <c r="I89" s="248"/>
      <c r="J89" s="248"/>
      <c r="K89" s="248"/>
      <c r="L89" s="248"/>
      <c r="M89" s="248"/>
      <c r="N89" s="248"/>
      <c r="O89" s="249">
        <f t="shared" si="2"/>
        <v>0</v>
      </c>
      <c r="P89" s="250"/>
      <c r="Q89" s="251"/>
    </row>
    <row r="90" spans="1:17" x14ac:dyDescent="0.25">
      <c r="A90" s="154"/>
      <c r="B90" s="24" t="s">
        <v>171</v>
      </c>
      <c r="C90" s="339"/>
      <c r="D90" s="248"/>
      <c r="E90" s="248"/>
      <c r="F90" s="248"/>
      <c r="G90" s="248"/>
      <c r="H90" s="248"/>
      <c r="I90" s="248"/>
      <c r="J90" s="248"/>
      <c r="K90" s="248"/>
      <c r="L90" s="248"/>
      <c r="M90" s="248"/>
      <c r="N90" s="248"/>
      <c r="O90" s="249">
        <f t="shared" si="2"/>
        <v>0</v>
      </c>
      <c r="P90" s="250"/>
      <c r="Q90" s="251"/>
    </row>
    <row r="91" spans="1:17" x14ac:dyDescent="0.25">
      <c r="A91" s="154"/>
      <c r="B91" s="24" t="s">
        <v>171</v>
      </c>
      <c r="C91" s="339"/>
      <c r="D91" s="248"/>
      <c r="E91" s="248"/>
      <c r="F91" s="248"/>
      <c r="G91" s="248"/>
      <c r="H91" s="248"/>
      <c r="I91" s="248"/>
      <c r="J91" s="248"/>
      <c r="K91" s="248"/>
      <c r="L91" s="248"/>
      <c r="M91" s="248"/>
      <c r="N91" s="248"/>
      <c r="O91" s="249">
        <f t="shared" si="2"/>
        <v>0</v>
      </c>
      <c r="P91" s="250"/>
      <c r="Q91" s="251"/>
    </row>
    <row r="92" spans="1:17" x14ac:dyDescent="0.25">
      <c r="A92" s="154"/>
      <c r="B92" s="24" t="s">
        <v>171</v>
      </c>
      <c r="C92" s="339"/>
      <c r="D92" s="248"/>
      <c r="E92" s="248"/>
      <c r="F92" s="248"/>
      <c r="G92" s="248"/>
      <c r="H92" s="248"/>
      <c r="I92" s="248"/>
      <c r="J92" s="248"/>
      <c r="K92" s="248"/>
      <c r="L92" s="248"/>
      <c r="M92" s="248"/>
      <c r="N92" s="248"/>
      <c r="O92" s="249">
        <f t="shared" si="2"/>
        <v>0</v>
      </c>
      <c r="P92" s="250"/>
      <c r="Q92" s="251"/>
    </row>
    <row r="93" spans="1:17" x14ac:dyDescent="0.25">
      <c r="A93" s="154"/>
      <c r="B93" s="24" t="s">
        <v>171</v>
      </c>
      <c r="C93" s="339"/>
      <c r="D93" s="248"/>
      <c r="E93" s="248"/>
      <c r="F93" s="248"/>
      <c r="G93" s="248"/>
      <c r="H93" s="248"/>
      <c r="I93" s="248"/>
      <c r="J93" s="248"/>
      <c r="K93" s="248"/>
      <c r="L93" s="248"/>
      <c r="M93" s="248"/>
      <c r="N93" s="248"/>
      <c r="O93" s="249">
        <f t="shared" si="2"/>
        <v>0</v>
      </c>
      <c r="P93" s="250"/>
      <c r="Q93" s="251"/>
    </row>
    <row r="94" spans="1:17" x14ac:dyDescent="0.25">
      <c r="A94" s="154"/>
      <c r="B94" s="24" t="s">
        <v>171</v>
      </c>
      <c r="C94" s="339"/>
      <c r="D94" s="248"/>
      <c r="E94" s="248"/>
      <c r="F94" s="248"/>
      <c r="G94" s="248"/>
      <c r="H94" s="248"/>
      <c r="I94" s="248"/>
      <c r="J94" s="248"/>
      <c r="K94" s="248"/>
      <c r="L94" s="248"/>
      <c r="M94" s="248"/>
      <c r="N94" s="248"/>
      <c r="O94" s="249">
        <f t="shared" si="2"/>
        <v>0</v>
      </c>
      <c r="P94" s="250"/>
      <c r="Q94" s="251"/>
    </row>
    <row r="95" spans="1:17" x14ac:dyDescent="0.25">
      <c r="A95" s="154"/>
      <c r="B95" s="24" t="s">
        <v>171</v>
      </c>
      <c r="C95" s="339"/>
      <c r="D95" s="248"/>
      <c r="E95" s="248"/>
      <c r="F95" s="248"/>
      <c r="G95" s="248"/>
      <c r="H95" s="248"/>
      <c r="I95" s="248"/>
      <c r="J95" s="248"/>
      <c r="K95" s="248"/>
      <c r="L95" s="248"/>
      <c r="M95" s="248"/>
      <c r="N95" s="248"/>
      <c r="O95" s="249">
        <f t="shared" si="2"/>
        <v>0</v>
      </c>
      <c r="P95" s="250"/>
      <c r="Q95" s="251"/>
    </row>
    <row r="96" spans="1:17" x14ac:dyDescent="0.25">
      <c r="A96" s="154"/>
      <c r="B96" s="24" t="s">
        <v>171</v>
      </c>
      <c r="C96" s="339"/>
      <c r="D96" s="248"/>
      <c r="E96" s="248"/>
      <c r="F96" s="248"/>
      <c r="G96" s="248"/>
      <c r="H96" s="248"/>
      <c r="I96" s="248"/>
      <c r="J96" s="248"/>
      <c r="K96" s="248"/>
      <c r="L96" s="248"/>
      <c r="M96" s="248"/>
      <c r="N96" s="248"/>
      <c r="O96" s="249">
        <f t="shared" si="2"/>
        <v>0</v>
      </c>
      <c r="P96" s="250"/>
      <c r="Q96" s="251"/>
    </row>
    <row r="97" spans="1:17" x14ac:dyDescent="0.25">
      <c r="A97" s="154"/>
      <c r="B97" s="24" t="s">
        <v>171</v>
      </c>
      <c r="C97" s="339"/>
      <c r="D97" s="248"/>
      <c r="E97" s="248"/>
      <c r="F97" s="248"/>
      <c r="G97" s="248"/>
      <c r="H97" s="248"/>
      <c r="I97" s="248"/>
      <c r="J97" s="248"/>
      <c r="K97" s="248"/>
      <c r="L97" s="248"/>
      <c r="M97" s="248"/>
      <c r="N97" s="248"/>
      <c r="O97" s="249">
        <f t="shared" si="2"/>
        <v>0</v>
      </c>
      <c r="P97" s="250"/>
      <c r="Q97" s="251"/>
    </row>
    <row r="98" spans="1:17" x14ac:dyDescent="0.25">
      <c r="A98" s="154"/>
      <c r="B98" s="24" t="s">
        <v>171</v>
      </c>
      <c r="C98" s="339"/>
      <c r="D98" s="248"/>
      <c r="E98" s="248"/>
      <c r="F98" s="248"/>
      <c r="G98" s="248"/>
      <c r="H98" s="248"/>
      <c r="I98" s="248"/>
      <c r="J98" s="248"/>
      <c r="K98" s="248"/>
      <c r="L98" s="248"/>
      <c r="M98" s="248"/>
      <c r="N98" s="248"/>
      <c r="O98" s="249">
        <f t="shared" si="2"/>
        <v>0</v>
      </c>
      <c r="P98" s="250"/>
      <c r="Q98" s="251"/>
    </row>
    <row r="99" spans="1:17" x14ac:dyDescent="0.25">
      <c r="A99" s="154"/>
      <c r="B99" s="24" t="s">
        <v>171</v>
      </c>
      <c r="C99" s="339"/>
      <c r="D99" s="248"/>
      <c r="E99" s="248"/>
      <c r="F99" s="248"/>
      <c r="G99" s="248"/>
      <c r="H99" s="248"/>
      <c r="I99" s="248"/>
      <c r="J99" s="248"/>
      <c r="K99" s="248"/>
      <c r="L99" s="248"/>
      <c r="M99" s="248"/>
      <c r="N99" s="248"/>
      <c r="O99" s="249">
        <f t="shared" si="2"/>
        <v>0</v>
      </c>
      <c r="P99" s="250"/>
      <c r="Q99" s="251"/>
    </row>
    <row r="100" spans="1:17" x14ac:dyDescent="0.25">
      <c r="A100" s="154"/>
      <c r="B100" s="24" t="s">
        <v>171</v>
      </c>
      <c r="C100" s="339"/>
      <c r="D100" s="248"/>
      <c r="E100" s="248"/>
      <c r="F100" s="248"/>
      <c r="G100" s="248"/>
      <c r="H100" s="248"/>
      <c r="I100" s="248"/>
      <c r="J100" s="248"/>
      <c r="K100" s="248"/>
      <c r="L100" s="248"/>
      <c r="M100" s="248"/>
      <c r="N100" s="248"/>
      <c r="O100" s="249">
        <f t="shared" si="2"/>
        <v>0</v>
      </c>
      <c r="P100" s="250"/>
      <c r="Q100" s="251"/>
    </row>
    <row r="101" spans="1:17" x14ac:dyDescent="0.25">
      <c r="A101" s="154"/>
      <c r="B101" s="24" t="s">
        <v>171</v>
      </c>
      <c r="C101" s="339"/>
      <c r="D101" s="248"/>
      <c r="E101" s="248"/>
      <c r="F101" s="248"/>
      <c r="G101" s="248"/>
      <c r="H101" s="248"/>
      <c r="I101" s="248"/>
      <c r="J101" s="248"/>
      <c r="K101" s="248"/>
      <c r="L101" s="248"/>
      <c r="M101" s="248"/>
      <c r="N101" s="248"/>
      <c r="O101" s="249">
        <f t="shared" si="2"/>
        <v>0</v>
      </c>
      <c r="P101" s="250"/>
      <c r="Q101" s="251"/>
    </row>
    <row r="102" spans="1:17" x14ac:dyDescent="0.25">
      <c r="A102" s="154"/>
      <c r="B102" s="24" t="s">
        <v>171</v>
      </c>
      <c r="C102" s="340" t="s">
        <v>37</v>
      </c>
      <c r="D102" s="248"/>
      <c r="E102" s="248"/>
      <c r="F102" s="248"/>
      <c r="G102" s="248"/>
      <c r="H102" s="248"/>
      <c r="I102" s="248"/>
      <c r="J102" s="248"/>
      <c r="K102" s="248"/>
      <c r="L102" s="248"/>
      <c r="M102" s="248"/>
      <c r="N102" s="248"/>
      <c r="O102" s="249">
        <f t="shared" si="2"/>
        <v>0</v>
      </c>
      <c r="P102" s="250"/>
      <c r="Q102" s="251"/>
    </row>
    <row r="103" spans="1:17" x14ac:dyDescent="0.25">
      <c r="A103" s="154"/>
      <c r="B103" s="24" t="s">
        <v>171</v>
      </c>
      <c r="C103" s="341"/>
      <c r="D103" s="248"/>
      <c r="E103" s="248"/>
      <c r="F103" s="248"/>
      <c r="G103" s="248"/>
      <c r="H103" s="248"/>
      <c r="I103" s="248"/>
      <c r="J103" s="248"/>
      <c r="K103" s="248"/>
      <c r="L103" s="248"/>
      <c r="M103" s="248"/>
      <c r="N103" s="248"/>
      <c r="O103" s="249">
        <f t="shared" si="2"/>
        <v>0</v>
      </c>
      <c r="P103" s="250"/>
      <c r="Q103" s="251"/>
    </row>
    <row r="104" spans="1:17" x14ac:dyDescent="0.25">
      <c r="A104" s="154"/>
      <c r="B104" s="465" t="s">
        <v>172</v>
      </c>
      <c r="C104" s="466"/>
      <c r="D104" s="466"/>
      <c r="E104" s="466"/>
      <c r="F104" s="466"/>
      <c r="G104" s="466"/>
      <c r="H104" s="466"/>
      <c r="I104" s="466"/>
      <c r="J104" s="466"/>
      <c r="K104" s="466"/>
      <c r="L104" s="466"/>
      <c r="M104" s="466"/>
      <c r="N104" s="466"/>
      <c r="O104" s="466"/>
      <c r="P104" s="242">
        <f>SUM(O106:O119)</f>
        <v>0</v>
      </c>
      <c r="Q104" s="243">
        <f>SUM(Q106:Q119)</f>
        <v>0</v>
      </c>
    </row>
    <row r="105" spans="1:17" x14ac:dyDescent="0.25">
      <c r="A105" s="154"/>
      <c r="B105" s="342" t="s">
        <v>0</v>
      </c>
      <c r="C105" s="244" t="s">
        <v>1</v>
      </c>
      <c r="D105" s="244" t="s">
        <v>2</v>
      </c>
      <c r="E105" s="244" t="s">
        <v>28</v>
      </c>
      <c r="F105" s="244" t="s">
        <v>3</v>
      </c>
      <c r="G105" s="244" t="s">
        <v>4</v>
      </c>
      <c r="H105" s="244" t="s">
        <v>5</v>
      </c>
      <c r="I105" s="244" t="s">
        <v>6</v>
      </c>
      <c r="J105" s="244" t="s">
        <v>7</v>
      </c>
      <c r="K105" s="244" t="s">
        <v>8</v>
      </c>
      <c r="L105" s="244" t="s">
        <v>9</v>
      </c>
      <c r="M105" s="244" t="s">
        <v>10</v>
      </c>
      <c r="N105" s="244" t="s">
        <v>11</v>
      </c>
      <c r="O105" s="244" t="s">
        <v>12</v>
      </c>
      <c r="P105" s="245" t="s">
        <v>22</v>
      </c>
      <c r="Q105" s="246" t="s">
        <v>37</v>
      </c>
    </row>
    <row r="106" spans="1:17" x14ac:dyDescent="0.25">
      <c r="A106" s="154"/>
      <c r="B106" s="24" t="s">
        <v>172</v>
      </c>
      <c r="C106" s="339"/>
      <c r="D106" s="248"/>
      <c r="E106" s="248"/>
      <c r="F106" s="248"/>
      <c r="G106" s="248"/>
      <c r="H106" s="248"/>
      <c r="I106" s="248"/>
      <c r="J106" s="248"/>
      <c r="K106" s="248"/>
      <c r="L106" s="248"/>
      <c r="M106" s="248"/>
      <c r="N106" s="248"/>
      <c r="O106" s="249">
        <f t="shared" ref="O106:O169" si="3">SUM(F106:N106)</f>
        <v>0</v>
      </c>
      <c r="P106" s="250"/>
      <c r="Q106" s="251"/>
    </row>
    <row r="107" spans="1:17" x14ac:dyDescent="0.25">
      <c r="A107" s="154"/>
      <c r="B107" s="24" t="s">
        <v>172</v>
      </c>
      <c r="C107" s="339"/>
      <c r="D107" s="248"/>
      <c r="E107" s="248"/>
      <c r="F107" s="248"/>
      <c r="G107" s="248"/>
      <c r="H107" s="248"/>
      <c r="I107" s="248"/>
      <c r="J107" s="248"/>
      <c r="K107" s="248"/>
      <c r="L107" s="248"/>
      <c r="M107" s="248"/>
      <c r="N107" s="248"/>
      <c r="O107" s="249">
        <f t="shared" si="3"/>
        <v>0</v>
      </c>
      <c r="P107" s="250"/>
      <c r="Q107" s="251"/>
    </row>
    <row r="108" spans="1:17" x14ac:dyDescent="0.25">
      <c r="A108" s="154"/>
      <c r="B108" s="24" t="s">
        <v>172</v>
      </c>
      <c r="C108" s="339"/>
      <c r="D108" s="248"/>
      <c r="E108" s="248"/>
      <c r="F108" s="248"/>
      <c r="G108" s="248"/>
      <c r="H108" s="248"/>
      <c r="I108" s="248"/>
      <c r="J108" s="248"/>
      <c r="K108" s="248"/>
      <c r="L108" s="248"/>
      <c r="M108" s="248"/>
      <c r="N108" s="248"/>
      <c r="O108" s="249">
        <f t="shared" si="3"/>
        <v>0</v>
      </c>
      <c r="P108" s="250"/>
      <c r="Q108" s="251"/>
    </row>
    <row r="109" spans="1:17" x14ac:dyDescent="0.25">
      <c r="A109" s="154"/>
      <c r="B109" s="24" t="s">
        <v>172</v>
      </c>
      <c r="C109" s="339"/>
      <c r="D109" s="248"/>
      <c r="E109" s="248"/>
      <c r="F109" s="248"/>
      <c r="G109" s="248"/>
      <c r="H109" s="248"/>
      <c r="I109" s="248"/>
      <c r="J109" s="248"/>
      <c r="K109" s="248"/>
      <c r="L109" s="248"/>
      <c r="M109" s="248"/>
      <c r="N109" s="248"/>
      <c r="O109" s="249">
        <f t="shared" si="3"/>
        <v>0</v>
      </c>
      <c r="P109" s="250"/>
      <c r="Q109" s="251"/>
    </row>
    <row r="110" spans="1:17" x14ac:dyDescent="0.25">
      <c r="A110" s="154"/>
      <c r="B110" s="24" t="s">
        <v>172</v>
      </c>
      <c r="C110" s="339"/>
      <c r="D110" s="248"/>
      <c r="E110" s="248"/>
      <c r="F110" s="248"/>
      <c r="G110" s="248"/>
      <c r="H110" s="248"/>
      <c r="I110" s="248"/>
      <c r="J110" s="248"/>
      <c r="K110" s="248"/>
      <c r="L110" s="248"/>
      <c r="M110" s="248"/>
      <c r="N110" s="248"/>
      <c r="O110" s="249">
        <f t="shared" si="3"/>
        <v>0</v>
      </c>
      <c r="P110" s="250"/>
      <c r="Q110" s="251"/>
    </row>
    <row r="111" spans="1:17" x14ac:dyDescent="0.25">
      <c r="A111" s="154"/>
      <c r="B111" s="24" t="s">
        <v>172</v>
      </c>
      <c r="C111" s="339"/>
      <c r="D111" s="248"/>
      <c r="E111" s="248"/>
      <c r="F111" s="248"/>
      <c r="G111" s="248"/>
      <c r="H111" s="248"/>
      <c r="I111" s="248"/>
      <c r="J111" s="248"/>
      <c r="K111" s="248"/>
      <c r="L111" s="248"/>
      <c r="M111" s="248"/>
      <c r="N111" s="248"/>
      <c r="O111" s="249">
        <f t="shared" si="3"/>
        <v>0</v>
      </c>
      <c r="P111" s="250"/>
      <c r="Q111" s="251"/>
    </row>
    <row r="112" spans="1:17" x14ac:dyDescent="0.25">
      <c r="A112" s="154"/>
      <c r="B112" s="24" t="s">
        <v>172</v>
      </c>
      <c r="C112" s="339"/>
      <c r="D112" s="248"/>
      <c r="E112" s="248"/>
      <c r="F112" s="248"/>
      <c r="G112" s="248"/>
      <c r="H112" s="248"/>
      <c r="I112" s="248"/>
      <c r="J112" s="248"/>
      <c r="K112" s="248"/>
      <c r="L112" s="248"/>
      <c r="M112" s="248"/>
      <c r="N112" s="248"/>
      <c r="O112" s="249">
        <f t="shared" si="3"/>
        <v>0</v>
      </c>
      <c r="P112" s="250"/>
      <c r="Q112" s="251"/>
    </row>
    <row r="113" spans="1:17" x14ac:dyDescent="0.25">
      <c r="A113" s="154"/>
      <c r="B113" s="24" t="s">
        <v>172</v>
      </c>
      <c r="C113" s="339"/>
      <c r="D113" s="248"/>
      <c r="E113" s="248"/>
      <c r="F113" s="248"/>
      <c r="G113" s="248"/>
      <c r="H113" s="248"/>
      <c r="I113" s="248"/>
      <c r="J113" s="248"/>
      <c r="K113" s="248"/>
      <c r="L113" s="248"/>
      <c r="M113" s="248"/>
      <c r="N113" s="248"/>
      <c r="O113" s="249">
        <f t="shared" si="3"/>
        <v>0</v>
      </c>
      <c r="P113" s="250"/>
      <c r="Q113" s="251"/>
    </row>
    <row r="114" spans="1:17" x14ac:dyDescent="0.25">
      <c r="A114" s="154"/>
      <c r="B114" s="24" t="s">
        <v>172</v>
      </c>
      <c r="C114" s="339"/>
      <c r="D114" s="248"/>
      <c r="E114" s="248"/>
      <c r="F114" s="248"/>
      <c r="G114" s="248"/>
      <c r="H114" s="248"/>
      <c r="I114" s="248"/>
      <c r="J114" s="248"/>
      <c r="K114" s="248"/>
      <c r="L114" s="248"/>
      <c r="M114" s="248"/>
      <c r="N114" s="248"/>
      <c r="O114" s="249">
        <f t="shared" si="3"/>
        <v>0</v>
      </c>
      <c r="P114" s="250"/>
      <c r="Q114" s="251"/>
    </row>
    <row r="115" spans="1:17" x14ac:dyDescent="0.25">
      <c r="A115" s="154"/>
      <c r="B115" s="24" t="s">
        <v>172</v>
      </c>
      <c r="C115" s="339"/>
      <c r="D115" s="248"/>
      <c r="E115" s="248"/>
      <c r="F115" s="248"/>
      <c r="G115" s="248"/>
      <c r="H115" s="248"/>
      <c r="I115" s="248"/>
      <c r="J115" s="248"/>
      <c r="K115" s="248"/>
      <c r="L115" s="248"/>
      <c r="M115" s="248"/>
      <c r="N115" s="248"/>
      <c r="O115" s="249">
        <f t="shared" si="3"/>
        <v>0</v>
      </c>
      <c r="P115" s="250"/>
      <c r="Q115" s="251"/>
    </row>
    <row r="116" spans="1:17" x14ac:dyDescent="0.25">
      <c r="A116" s="154"/>
      <c r="B116" s="24" t="s">
        <v>172</v>
      </c>
      <c r="C116" s="339"/>
      <c r="D116" s="248"/>
      <c r="E116" s="248"/>
      <c r="F116" s="248"/>
      <c r="G116" s="248"/>
      <c r="H116" s="248"/>
      <c r="I116" s="248"/>
      <c r="J116" s="248"/>
      <c r="K116" s="248"/>
      <c r="L116" s="248"/>
      <c r="M116" s="248"/>
      <c r="N116" s="248"/>
      <c r="O116" s="249">
        <f t="shared" si="3"/>
        <v>0</v>
      </c>
      <c r="P116" s="250"/>
      <c r="Q116" s="251"/>
    </row>
    <row r="117" spans="1:17" x14ac:dyDescent="0.25">
      <c r="A117" s="154"/>
      <c r="B117" s="24" t="s">
        <v>172</v>
      </c>
      <c r="C117" s="339"/>
      <c r="D117" s="248"/>
      <c r="E117" s="248"/>
      <c r="F117" s="248"/>
      <c r="G117" s="248"/>
      <c r="H117" s="248"/>
      <c r="I117" s="248"/>
      <c r="J117" s="248"/>
      <c r="K117" s="248"/>
      <c r="L117" s="248"/>
      <c r="M117" s="248"/>
      <c r="N117" s="248"/>
      <c r="O117" s="249">
        <f t="shared" si="3"/>
        <v>0</v>
      </c>
      <c r="P117" s="250"/>
      <c r="Q117" s="251"/>
    </row>
    <row r="118" spans="1:17" x14ac:dyDescent="0.25">
      <c r="A118" s="154"/>
      <c r="B118" s="24" t="s">
        <v>172</v>
      </c>
      <c r="C118" s="340" t="s">
        <v>37</v>
      </c>
      <c r="D118" s="248"/>
      <c r="E118" s="248"/>
      <c r="F118" s="248"/>
      <c r="G118" s="248"/>
      <c r="H118" s="248"/>
      <c r="I118" s="248"/>
      <c r="J118" s="248"/>
      <c r="K118" s="248"/>
      <c r="L118" s="248"/>
      <c r="M118" s="248"/>
      <c r="N118" s="248"/>
      <c r="O118" s="249">
        <f t="shared" si="3"/>
        <v>0</v>
      </c>
      <c r="P118" s="250"/>
      <c r="Q118" s="251"/>
    </row>
    <row r="119" spans="1:17" x14ac:dyDescent="0.25">
      <c r="A119" s="154"/>
      <c r="B119" s="24" t="s">
        <v>172</v>
      </c>
      <c r="C119" s="341"/>
      <c r="D119" s="248"/>
      <c r="E119" s="248"/>
      <c r="F119" s="248"/>
      <c r="G119" s="248"/>
      <c r="H119" s="248"/>
      <c r="I119" s="248"/>
      <c r="J119" s="248"/>
      <c r="K119" s="248"/>
      <c r="L119" s="248"/>
      <c r="M119" s="248"/>
      <c r="N119" s="248"/>
      <c r="O119" s="249">
        <f t="shared" si="3"/>
        <v>0</v>
      </c>
      <c r="P119" s="250"/>
      <c r="Q119" s="251"/>
    </row>
    <row r="120" spans="1:17" x14ac:dyDescent="0.25">
      <c r="A120" s="154"/>
      <c r="B120" s="465" t="s">
        <v>173</v>
      </c>
      <c r="C120" s="466"/>
      <c r="D120" s="466"/>
      <c r="E120" s="466"/>
      <c r="F120" s="466"/>
      <c r="G120" s="466"/>
      <c r="H120" s="466"/>
      <c r="I120" s="466"/>
      <c r="J120" s="466"/>
      <c r="K120" s="466"/>
      <c r="L120" s="466"/>
      <c r="M120" s="466"/>
      <c r="N120" s="466"/>
      <c r="O120" s="466"/>
      <c r="P120" s="242">
        <f>SUM(O122:O135)</f>
        <v>0</v>
      </c>
      <c r="Q120" s="243">
        <f>SUM(Q122:Q135)</f>
        <v>0</v>
      </c>
    </row>
    <row r="121" spans="1:17" x14ac:dyDescent="0.25">
      <c r="A121" s="154"/>
      <c r="B121" s="342" t="s">
        <v>0</v>
      </c>
      <c r="C121" s="244" t="s">
        <v>1</v>
      </c>
      <c r="D121" s="244" t="s">
        <v>2</v>
      </c>
      <c r="E121" s="244" t="s">
        <v>28</v>
      </c>
      <c r="F121" s="244" t="s">
        <v>3</v>
      </c>
      <c r="G121" s="244" t="s">
        <v>4</v>
      </c>
      <c r="H121" s="244" t="s">
        <v>5</v>
      </c>
      <c r="I121" s="244" t="s">
        <v>6</v>
      </c>
      <c r="J121" s="244" t="s">
        <v>7</v>
      </c>
      <c r="K121" s="244" t="s">
        <v>8</v>
      </c>
      <c r="L121" s="244" t="s">
        <v>9</v>
      </c>
      <c r="M121" s="244" t="s">
        <v>10</v>
      </c>
      <c r="N121" s="244" t="s">
        <v>11</v>
      </c>
      <c r="O121" s="244" t="s">
        <v>12</v>
      </c>
      <c r="P121" s="245" t="s">
        <v>22</v>
      </c>
      <c r="Q121" s="246" t="s">
        <v>37</v>
      </c>
    </row>
    <row r="122" spans="1:17" x14ac:dyDescent="0.25">
      <c r="A122" s="154"/>
      <c r="B122" s="24" t="s">
        <v>173</v>
      </c>
      <c r="C122" s="339"/>
      <c r="D122" s="248"/>
      <c r="E122" s="248"/>
      <c r="F122" s="248"/>
      <c r="G122" s="248"/>
      <c r="H122" s="248"/>
      <c r="I122" s="248"/>
      <c r="J122" s="248"/>
      <c r="K122" s="248"/>
      <c r="L122" s="248"/>
      <c r="M122" s="248"/>
      <c r="N122" s="248"/>
      <c r="O122" s="249">
        <f t="shared" si="3"/>
        <v>0</v>
      </c>
      <c r="P122" s="250"/>
      <c r="Q122" s="251"/>
    </row>
    <row r="123" spans="1:17" x14ac:dyDescent="0.25">
      <c r="A123" s="154"/>
      <c r="B123" s="24" t="s">
        <v>173</v>
      </c>
      <c r="C123" s="339"/>
      <c r="D123" s="248"/>
      <c r="E123" s="248"/>
      <c r="F123" s="248"/>
      <c r="G123" s="248"/>
      <c r="H123" s="248"/>
      <c r="I123" s="248"/>
      <c r="J123" s="248"/>
      <c r="K123" s="248"/>
      <c r="L123" s="248"/>
      <c r="M123" s="248"/>
      <c r="N123" s="248"/>
      <c r="O123" s="249">
        <f t="shared" si="3"/>
        <v>0</v>
      </c>
      <c r="P123" s="250"/>
      <c r="Q123" s="251"/>
    </row>
    <row r="124" spans="1:17" x14ac:dyDescent="0.25">
      <c r="A124" s="154"/>
      <c r="B124" s="24" t="s">
        <v>173</v>
      </c>
      <c r="C124" s="339"/>
      <c r="D124" s="248"/>
      <c r="E124" s="248"/>
      <c r="F124" s="248"/>
      <c r="G124" s="248"/>
      <c r="H124" s="248"/>
      <c r="I124" s="248"/>
      <c r="J124" s="248"/>
      <c r="K124" s="248"/>
      <c r="L124" s="248"/>
      <c r="M124" s="248"/>
      <c r="N124" s="248"/>
      <c r="O124" s="249">
        <f t="shared" si="3"/>
        <v>0</v>
      </c>
      <c r="P124" s="250"/>
      <c r="Q124" s="251"/>
    </row>
    <row r="125" spans="1:17" x14ac:dyDescent="0.25">
      <c r="A125" s="154"/>
      <c r="B125" s="24" t="s">
        <v>173</v>
      </c>
      <c r="C125" s="339"/>
      <c r="D125" s="248"/>
      <c r="E125" s="248"/>
      <c r="F125" s="248"/>
      <c r="G125" s="248"/>
      <c r="H125" s="248"/>
      <c r="I125" s="248"/>
      <c r="J125" s="248"/>
      <c r="K125" s="248"/>
      <c r="L125" s="248"/>
      <c r="M125" s="248"/>
      <c r="N125" s="248"/>
      <c r="O125" s="249">
        <f t="shared" si="3"/>
        <v>0</v>
      </c>
      <c r="P125" s="250"/>
      <c r="Q125" s="251"/>
    </row>
    <row r="126" spans="1:17" x14ac:dyDescent="0.25">
      <c r="A126" s="154"/>
      <c r="B126" s="24" t="s">
        <v>173</v>
      </c>
      <c r="C126" s="339"/>
      <c r="D126" s="248"/>
      <c r="E126" s="248"/>
      <c r="F126" s="248"/>
      <c r="G126" s="248"/>
      <c r="H126" s="248"/>
      <c r="I126" s="248"/>
      <c r="J126" s="248"/>
      <c r="K126" s="248"/>
      <c r="L126" s="248"/>
      <c r="M126" s="248"/>
      <c r="N126" s="248"/>
      <c r="O126" s="249">
        <f t="shared" si="3"/>
        <v>0</v>
      </c>
      <c r="P126" s="250"/>
      <c r="Q126" s="251"/>
    </row>
    <row r="127" spans="1:17" x14ac:dyDescent="0.25">
      <c r="A127" s="154"/>
      <c r="B127" s="24" t="s">
        <v>173</v>
      </c>
      <c r="C127" s="339"/>
      <c r="D127" s="248"/>
      <c r="E127" s="248"/>
      <c r="F127" s="248"/>
      <c r="G127" s="248"/>
      <c r="H127" s="248"/>
      <c r="I127" s="248"/>
      <c r="J127" s="248"/>
      <c r="K127" s="248"/>
      <c r="L127" s="248"/>
      <c r="M127" s="248"/>
      <c r="N127" s="248"/>
      <c r="O127" s="249">
        <f t="shared" si="3"/>
        <v>0</v>
      </c>
      <c r="P127" s="250"/>
      <c r="Q127" s="251"/>
    </row>
    <row r="128" spans="1:17" x14ac:dyDescent="0.25">
      <c r="A128" s="154"/>
      <c r="B128" s="24" t="s">
        <v>173</v>
      </c>
      <c r="C128" s="339"/>
      <c r="D128" s="248"/>
      <c r="E128" s="248"/>
      <c r="F128" s="248"/>
      <c r="G128" s="248"/>
      <c r="H128" s="248"/>
      <c r="I128" s="248"/>
      <c r="J128" s="248"/>
      <c r="K128" s="248"/>
      <c r="L128" s="248"/>
      <c r="M128" s="248"/>
      <c r="N128" s="248"/>
      <c r="O128" s="249">
        <f t="shared" si="3"/>
        <v>0</v>
      </c>
      <c r="P128" s="250"/>
      <c r="Q128" s="251"/>
    </row>
    <row r="129" spans="1:20" x14ac:dyDescent="0.25">
      <c r="A129" s="154"/>
      <c r="B129" s="24" t="s">
        <v>173</v>
      </c>
      <c r="C129" s="339"/>
      <c r="D129" s="248"/>
      <c r="E129" s="248"/>
      <c r="F129" s="248"/>
      <c r="G129" s="248"/>
      <c r="H129" s="248"/>
      <c r="I129" s="248"/>
      <c r="J129" s="248"/>
      <c r="K129" s="248"/>
      <c r="L129" s="248"/>
      <c r="M129" s="248"/>
      <c r="N129" s="248"/>
      <c r="O129" s="249">
        <f t="shared" si="3"/>
        <v>0</v>
      </c>
      <c r="P129" s="250"/>
      <c r="Q129" s="251"/>
    </row>
    <row r="130" spans="1:20" x14ac:dyDescent="0.25">
      <c r="A130" s="154"/>
      <c r="B130" s="24" t="s">
        <v>173</v>
      </c>
      <c r="C130" s="339"/>
      <c r="D130" s="248"/>
      <c r="E130" s="248"/>
      <c r="F130" s="248"/>
      <c r="G130" s="248"/>
      <c r="H130" s="248"/>
      <c r="I130" s="248"/>
      <c r="J130" s="248"/>
      <c r="K130" s="248"/>
      <c r="L130" s="248"/>
      <c r="M130" s="248"/>
      <c r="N130" s="248"/>
      <c r="O130" s="249">
        <f t="shared" si="3"/>
        <v>0</v>
      </c>
      <c r="P130" s="250"/>
      <c r="Q130" s="251"/>
    </row>
    <row r="131" spans="1:20" x14ac:dyDescent="0.25">
      <c r="A131" s="154"/>
      <c r="B131" s="24" t="s">
        <v>173</v>
      </c>
      <c r="C131" s="339"/>
      <c r="D131" s="248"/>
      <c r="E131" s="248"/>
      <c r="F131" s="248"/>
      <c r="G131" s="248"/>
      <c r="H131" s="248"/>
      <c r="I131" s="248"/>
      <c r="J131" s="248"/>
      <c r="K131" s="248"/>
      <c r="L131" s="248"/>
      <c r="M131" s="248"/>
      <c r="N131" s="248"/>
      <c r="O131" s="249">
        <f t="shared" si="3"/>
        <v>0</v>
      </c>
      <c r="P131" s="250"/>
      <c r="Q131" s="251"/>
    </row>
    <row r="132" spans="1:20" x14ac:dyDescent="0.25">
      <c r="A132" s="154"/>
      <c r="B132" s="24" t="s">
        <v>173</v>
      </c>
      <c r="C132" s="339"/>
      <c r="D132" s="248"/>
      <c r="E132" s="248"/>
      <c r="F132" s="248"/>
      <c r="G132" s="248"/>
      <c r="H132" s="248"/>
      <c r="I132" s="248"/>
      <c r="J132" s="248"/>
      <c r="K132" s="248"/>
      <c r="L132" s="248"/>
      <c r="M132" s="248"/>
      <c r="N132" s="248"/>
      <c r="O132" s="249">
        <f t="shared" si="3"/>
        <v>0</v>
      </c>
      <c r="P132" s="250"/>
      <c r="Q132" s="251"/>
    </row>
    <row r="133" spans="1:20" x14ac:dyDescent="0.25">
      <c r="A133" s="154"/>
      <c r="B133" s="24" t="s">
        <v>173</v>
      </c>
      <c r="C133" s="339"/>
      <c r="D133" s="248"/>
      <c r="E133" s="248"/>
      <c r="F133" s="248"/>
      <c r="G133" s="248"/>
      <c r="H133" s="248"/>
      <c r="I133" s="248"/>
      <c r="J133" s="248"/>
      <c r="K133" s="248"/>
      <c r="L133" s="248"/>
      <c r="M133" s="248"/>
      <c r="N133" s="248"/>
      <c r="O133" s="249">
        <f t="shared" si="3"/>
        <v>0</v>
      </c>
      <c r="P133" s="250"/>
      <c r="Q133" s="251"/>
    </row>
    <row r="134" spans="1:20" x14ac:dyDescent="0.25">
      <c r="A134" s="154"/>
      <c r="B134" s="24" t="s">
        <v>173</v>
      </c>
      <c r="C134" s="340" t="s">
        <v>37</v>
      </c>
      <c r="D134" s="248"/>
      <c r="E134" s="248"/>
      <c r="F134" s="248"/>
      <c r="G134" s="248"/>
      <c r="H134" s="248"/>
      <c r="I134" s="248"/>
      <c r="J134" s="248"/>
      <c r="K134" s="248"/>
      <c r="L134" s="248"/>
      <c r="M134" s="248"/>
      <c r="N134" s="248"/>
      <c r="O134" s="249">
        <f t="shared" si="3"/>
        <v>0</v>
      </c>
      <c r="P134" s="250"/>
      <c r="Q134" s="251"/>
    </row>
    <row r="135" spans="1:20" x14ac:dyDescent="0.25">
      <c r="A135" s="154"/>
      <c r="B135" s="24" t="s">
        <v>173</v>
      </c>
      <c r="C135" s="341"/>
      <c r="D135" s="248"/>
      <c r="E135" s="248"/>
      <c r="F135" s="248"/>
      <c r="G135" s="248"/>
      <c r="H135" s="248"/>
      <c r="I135" s="248"/>
      <c r="J135" s="248"/>
      <c r="K135" s="248"/>
      <c r="L135" s="248"/>
      <c r="M135" s="248"/>
      <c r="N135" s="248"/>
      <c r="O135" s="249">
        <f t="shared" si="3"/>
        <v>0</v>
      </c>
      <c r="P135" s="250"/>
      <c r="Q135" s="251"/>
    </row>
    <row r="136" spans="1:20" x14ac:dyDescent="0.25">
      <c r="A136" s="154"/>
      <c r="B136" s="465" t="s">
        <v>174</v>
      </c>
      <c r="C136" s="466"/>
      <c r="D136" s="466"/>
      <c r="E136" s="466"/>
      <c r="F136" s="466"/>
      <c r="G136" s="466"/>
      <c r="H136" s="466"/>
      <c r="I136" s="466"/>
      <c r="J136" s="466"/>
      <c r="K136" s="466"/>
      <c r="L136" s="466"/>
      <c r="M136" s="466"/>
      <c r="N136" s="466"/>
      <c r="O136" s="466"/>
      <c r="P136" s="242">
        <f>SUM(O138:O151)</f>
        <v>0</v>
      </c>
      <c r="Q136" s="243">
        <f>SUM(Q138:Q151)</f>
        <v>0</v>
      </c>
    </row>
    <row r="137" spans="1:20" x14ac:dyDescent="0.25">
      <c r="A137" s="154"/>
      <c r="B137" s="342" t="s">
        <v>0</v>
      </c>
      <c r="C137" s="244" t="s">
        <v>1</v>
      </c>
      <c r="D137" s="244" t="s">
        <v>2</v>
      </c>
      <c r="E137" s="244" t="s">
        <v>28</v>
      </c>
      <c r="F137" s="244" t="s">
        <v>3</v>
      </c>
      <c r="G137" s="244" t="s">
        <v>4</v>
      </c>
      <c r="H137" s="244" t="s">
        <v>5</v>
      </c>
      <c r="I137" s="244" t="s">
        <v>6</v>
      </c>
      <c r="J137" s="244" t="s">
        <v>7</v>
      </c>
      <c r="K137" s="244" t="s">
        <v>8</v>
      </c>
      <c r="L137" s="244" t="s">
        <v>9</v>
      </c>
      <c r="M137" s="244" t="s">
        <v>10</v>
      </c>
      <c r="N137" s="244" t="s">
        <v>11</v>
      </c>
      <c r="O137" s="244" t="s">
        <v>12</v>
      </c>
      <c r="P137" s="245" t="s">
        <v>22</v>
      </c>
      <c r="Q137" s="246" t="s">
        <v>37</v>
      </c>
    </row>
    <row r="138" spans="1:20" x14ac:dyDescent="0.25">
      <c r="A138" s="154"/>
      <c r="B138" s="24" t="s">
        <v>174</v>
      </c>
      <c r="C138" s="339"/>
      <c r="D138" s="248"/>
      <c r="E138" s="248"/>
      <c r="F138" s="248"/>
      <c r="G138" s="248"/>
      <c r="H138" s="248"/>
      <c r="I138" s="248"/>
      <c r="J138" s="248"/>
      <c r="K138" s="248"/>
      <c r="L138" s="248"/>
      <c r="M138" s="248"/>
      <c r="N138" s="248"/>
      <c r="O138" s="249">
        <f t="shared" si="3"/>
        <v>0</v>
      </c>
      <c r="P138" s="250"/>
      <c r="Q138" s="251"/>
    </row>
    <row r="139" spans="1:20" x14ac:dyDescent="0.25">
      <c r="A139" s="154"/>
      <c r="B139" s="24" t="s">
        <v>174</v>
      </c>
      <c r="C139" s="339"/>
      <c r="D139" s="248"/>
      <c r="E139" s="248"/>
      <c r="F139" s="248"/>
      <c r="G139" s="248"/>
      <c r="H139" s="248"/>
      <c r="I139" s="248"/>
      <c r="J139" s="248"/>
      <c r="K139" s="248"/>
      <c r="L139" s="248"/>
      <c r="M139" s="248"/>
      <c r="N139" s="248"/>
      <c r="O139" s="249">
        <f t="shared" si="3"/>
        <v>0</v>
      </c>
      <c r="P139" s="250"/>
      <c r="Q139" s="251"/>
    </row>
    <row r="140" spans="1:20" x14ac:dyDescent="0.25">
      <c r="A140" s="154"/>
      <c r="B140" s="24" t="s">
        <v>174</v>
      </c>
      <c r="C140" s="339"/>
      <c r="D140" s="248"/>
      <c r="E140" s="248"/>
      <c r="F140" s="248"/>
      <c r="G140" s="248"/>
      <c r="H140" s="248"/>
      <c r="I140" s="248"/>
      <c r="J140" s="248"/>
      <c r="K140" s="248"/>
      <c r="L140" s="248"/>
      <c r="M140" s="248"/>
      <c r="N140" s="248"/>
      <c r="O140" s="249">
        <f t="shared" si="3"/>
        <v>0</v>
      </c>
      <c r="P140" s="250"/>
      <c r="Q140" s="251"/>
    </row>
    <row r="141" spans="1:20" x14ac:dyDescent="0.25">
      <c r="A141" s="154"/>
      <c r="B141" s="24" t="s">
        <v>174</v>
      </c>
      <c r="C141" s="339"/>
      <c r="D141" s="248"/>
      <c r="E141" s="248"/>
      <c r="F141" s="248"/>
      <c r="G141" s="248"/>
      <c r="H141" s="248"/>
      <c r="I141" s="248"/>
      <c r="J141" s="248"/>
      <c r="K141" s="248"/>
      <c r="L141" s="248"/>
      <c r="M141" s="248"/>
      <c r="N141" s="248"/>
      <c r="O141" s="249">
        <f t="shared" si="3"/>
        <v>0</v>
      </c>
      <c r="P141" s="250"/>
      <c r="Q141" s="251"/>
    </row>
    <row r="142" spans="1:20" x14ac:dyDescent="0.25">
      <c r="A142" s="154"/>
      <c r="B142" s="24" t="s">
        <v>174</v>
      </c>
      <c r="C142" s="339"/>
      <c r="D142" s="248"/>
      <c r="E142" s="248"/>
      <c r="F142" s="248"/>
      <c r="G142" s="248"/>
      <c r="H142" s="248"/>
      <c r="I142" s="248"/>
      <c r="J142" s="248"/>
      <c r="K142" s="248"/>
      <c r="L142" s="248"/>
      <c r="M142" s="248"/>
      <c r="N142" s="248"/>
      <c r="O142" s="249">
        <f t="shared" si="3"/>
        <v>0</v>
      </c>
      <c r="P142" s="250"/>
      <c r="Q142" s="251"/>
      <c r="S142" s="14"/>
      <c r="T142" s="11"/>
    </row>
    <row r="143" spans="1:20" x14ac:dyDescent="0.25">
      <c r="A143" s="154"/>
      <c r="B143" s="24" t="s">
        <v>174</v>
      </c>
      <c r="C143" s="339"/>
      <c r="D143" s="248"/>
      <c r="E143" s="248"/>
      <c r="F143" s="248"/>
      <c r="G143" s="248"/>
      <c r="H143" s="248"/>
      <c r="I143" s="248"/>
      <c r="J143" s="248"/>
      <c r="K143" s="248"/>
      <c r="L143" s="248"/>
      <c r="M143" s="248"/>
      <c r="N143" s="248"/>
      <c r="O143" s="249">
        <f t="shared" si="3"/>
        <v>0</v>
      </c>
      <c r="P143" s="250"/>
      <c r="Q143" s="251"/>
      <c r="S143" s="14"/>
      <c r="T143" s="11"/>
    </row>
    <row r="144" spans="1:20" x14ac:dyDescent="0.25">
      <c r="A144" s="154"/>
      <c r="B144" s="24" t="s">
        <v>174</v>
      </c>
      <c r="C144" s="339"/>
      <c r="D144" s="248"/>
      <c r="E144" s="248"/>
      <c r="F144" s="248"/>
      <c r="G144" s="248"/>
      <c r="H144" s="248"/>
      <c r="I144" s="248"/>
      <c r="J144" s="248"/>
      <c r="K144" s="248"/>
      <c r="L144" s="248"/>
      <c r="M144" s="248"/>
      <c r="N144" s="248"/>
      <c r="O144" s="249">
        <f t="shared" si="3"/>
        <v>0</v>
      </c>
      <c r="P144" s="250"/>
      <c r="Q144" s="251"/>
      <c r="S144" s="14"/>
      <c r="T144" s="11"/>
    </row>
    <row r="145" spans="1:20" x14ac:dyDescent="0.25">
      <c r="A145" s="154"/>
      <c r="B145" s="24" t="s">
        <v>174</v>
      </c>
      <c r="C145" s="339"/>
      <c r="D145" s="248"/>
      <c r="E145" s="248"/>
      <c r="F145" s="248"/>
      <c r="G145" s="248"/>
      <c r="H145" s="248"/>
      <c r="I145" s="248"/>
      <c r="J145" s="248"/>
      <c r="K145" s="248"/>
      <c r="L145" s="248"/>
      <c r="M145" s="248"/>
      <c r="N145" s="248"/>
      <c r="O145" s="249">
        <f t="shared" si="3"/>
        <v>0</v>
      </c>
      <c r="P145" s="250"/>
      <c r="Q145" s="251"/>
      <c r="S145" s="14"/>
      <c r="T145" s="11"/>
    </row>
    <row r="146" spans="1:20" x14ac:dyDescent="0.25">
      <c r="A146" s="154"/>
      <c r="B146" s="24" t="s">
        <v>174</v>
      </c>
      <c r="C146" s="339"/>
      <c r="D146" s="248"/>
      <c r="E146" s="248"/>
      <c r="F146" s="248"/>
      <c r="G146" s="248"/>
      <c r="H146" s="248"/>
      <c r="I146" s="248"/>
      <c r="J146" s="248"/>
      <c r="K146" s="248"/>
      <c r="L146" s="248"/>
      <c r="M146" s="248"/>
      <c r="N146" s="248"/>
      <c r="O146" s="249">
        <f t="shared" si="3"/>
        <v>0</v>
      </c>
      <c r="P146" s="250"/>
      <c r="Q146" s="251"/>
      <c r="S146" s="14"/>
      <c r="T146" s="11"/>
    </row>
    <row r="147" spans="1:20" x14ac:dyDescent="0.25">
      <c r="A147" s="154"/>
      <c r="B147" s="24" t="s">
        <v>174</v>
      </c>
      <c r="C147" s="339"/>
      <c r="D147" s="248"/>
      <c r="E147" s="248"/>
      <c r="F147" s="248"/>
      <c r="G147" s="248"/>
      <c r="H147" s="248"/>
      <c r="I147" s="248"/>
      <c r="J147" s="248"/>
      <c r="K147" s="248"/>
      <c r="L147" s="248"/>
      <c r="M147" s="248"/>
      <c r="N147" s="248"/>
      <c r="O147" s="249">
        <f t="shared" si="3"/>
        <v>0</v>
      </c>
      <c r="P147" s="250"/>
      <c r="Q147" s="251"/>
      <c r="S147" s="14"/>
      <c r="T147" s="11"/>
    </row>
    <row r="148" spans="1:20" x14ac:dyDescent="0.25">
      <c r="A148" s="154"/>
      <c r="B148" s="24" t="s">
        <v>174</v>
      </c>
      <c r="C148" s="339"/>
      <c r="D148" s="248"/>
      <c r="E148" s="248"/>
      <c r="F148" s="248"/>
      <c r="G148" s="248"/>
      <c r="H148" s="248"/>
      <c r="I148" s="248"/>
      <c r="J148" s="248"/>
      <c r="K148" s="248"/>
      <c r="L148" s="248"/>
      <c r="M148" s="248"/>
      <c r="N148" s="248"/>
      <c r="O148" s="249">
        <f t="shared" si="3"/>
        <v>0</v>
      </c>
      <c r="P148" s="250"/>
      <c r="Q148" s="251"/>
      <c r="S148" s="14"/>
      <c r="T148" s="11"/>
    </row>
    <row r="149" spans="1:20" x14ac:dyDescent="0.25">
      <c r="A149" s="154"/>
      <c r="B149" s="24" t="s">
        <v>174</v>
      </c>
      <c r="C149" s="339"/>
      <c r="D149" s="248"/>
      <c r="E149" s="248"/>
      <c r="F149" s="248"/>
      <c r="G149" s="248"/>
      <c r="H149" s="248"/>
      <c r="I149" s="248"/>
      <c r="J149" s="248"/>
      <c r="K149" s="248"/>
      <c r="L149" s="248"/>
      <c r="M149" s="248"/>
      <c r="N149" s="248"/>
      <c r="O149" s="249">
        <f t="shared" si="3"/>
        <v>0</v>
      </c>
      <c r="P149" s="250"/>
      <c r="Q149" s="251"/>
      <c r="S149" s="14"/>
      <c r="T149" s="11"/>
    </row>
    <row r="150" spans="1:20" x14ac:dyDescent="0.25">
      <c r="A150" s="154"/>
      <c r="B150" s="24" t="s">
        <v>174</v>
      </c>
      <c r="C150" s="340" t="s">
        <v>37</v>
      </c>
      <c r="D150" s="248"/>
      <c r="E150" s="248"/>
      <c r="F150" s="248"/>
      <c r="G150" s="248"/>
      <c r="H150" s="248"/>
      <c r="I150" s="248"/>
      <c r="J150" s="248"/>
      <c r="K150" s="248"/>
      <c r="L150" s="248"/>
      <c r="M150" s="248"/>
      <c r="N150" s="248"/>
      <c r="O150" s="249">
        <f t="shared" si="3"/>
        <v>0</v>
      </c>
      <c r="P150" s="250"/>
      <c r="Q150" s="251"/>
      <c r="S150" s="14"/>
      <c r="T150" s="11"/>
    </row>
    <row r="151" spans="1:20" x14ac:dyDescent="0.25">
      <c r="A151" s="154"/>
      <c r="B151" s="24" t="s">
        <v>174</v>
      </c>
      <c r="C151" s="341"/>
      <c r="D151" s="248"/>
      <c r="E151" s="248"/>
      <c r="F151" s="248"/>
      <c r="G151" s="248"/>
      <c r="H151" s="248"/>
      <c r="I151" s="248"/>
      <c r="J151" s="248"/>
      <c r="K151" s="248"/>
      <c r="L151" s="248"/>
      <c r="M151" s="248"/>
      <c r="N151" s="248"/>
      <c r="O151" s="249">
        <f t="shared" si="3"/>
        <v>0</v>
      </c>
      <c r="P151" s="250"/>
      <c r="Q151" s="251"/>
      <c r="S151" s="14"/>
      <c r="T151" s="11"/>
    </row>
    <row r="152" spans="1:20" x14ac:dyDescent="0.25">
      <c r="A152" s="154"/>
      <c r="B152" s="465" t="s">
        <v>175</v>
      </c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6"/>
      <c r="N152" s="466"/>
      <c r="O152" s="466"/>
      <c r="P152" s="242">
        <f>SUM(O154:O163)</f>
        <v>0</v>
      </c>
      <c r="Q152" s="243">
        <f>SUM(Q154:Q163)</f>
        <v>0</v>
      </c>
      <c r="S152" s="14"/>
      <c r="T152" s="11"/>
    </row>
    <row r="153" spans="1:20" x14ac:dyDescent="0.25">
      <c r="A153" s="154"/>
      <c r="B153" s="342" t="s">
        <v>0</v>
      </c>
      <c r="C153" s="244" t="s">
        <v>1</v>
      </c>
      <c r="D153" s="244" t="s">
        <v>2</v>
      </c>
      <c r="E153" s="244" t="s">
        <v>28</v>
      </c>
      <c r="F153" s="244" t="s">
        <v>3</v>
      </c>
      <c r="G153" s="244" t="s">
        <v>4</v>
      </c>
      <c r="H153" s="244" t="s">
        <v>5</v>
      </c>
      <c r="I153" s="244" t="s">
        <v>6</v>
      </c>
      <c r="J153" s="244" t="s">
        <v>7</v>
      </c>
      <c r="K153" s="244" t="s">
        <v>8</v>
      </c>
      <c r="L153" s="244" t="s">
        <v>9</v>
      </c>
      <c r="M153" s="244" t="s">
        <v>10</v>
      </c>
      <c r="N153" s="244" t="s">
        <v>11</v>
      </c>
      <c r="O153" s="244" t="s">
        <v>12</v>
      </c>
      <c r="P153" s="245" t="s">
        <v>22</v>
      </c>
      <c r="Q153" s="246" t="s">
        <v>37</v>
      </c>
      <c r="S153" s="14"/>
      <c r="T153" s="11"/>
    </row>
    <row r="154" spans="1:20" x14ac:dyDescent="0.25">
      <c r="A154" s="154"/>
      <c r="B154" s="24" t="s">
        <v>175</v>
      </c>
      <c r="C154" s="339"/>
      <c r="D154" s="248"/>
      <c r="E154" s="248"/>
      <c r="F154" s="248"/>
      <c r="G154" s="248"/>
      <c r="H154" s="248"/>
      <c r="I154" s="248"/>
      <c r="J154" s="248"/>
      <c r="K154" s="248"/>
      <c r="L154" s="248"/>
      <c r="M154" s="248"/>
      <c r="N154" s="248"/>
      <c r="O154" s="249">
        <f t="shared" si="3"/>
        <v>0</v>
      </c>
      <c r="P154" s="250"/>
      <c r="Q154" s="251"/>
      <c r="S154" s="14"/>
      <c r="T154" s="11"/>
    </row>
    <row r="155" spans="1:20" x14ac:dyDescent="0.25">
      <c r="A155" s="154"/>
      <c r="B155" s="24" t="s">
        <v>175</v>
      </c>
      <c r="C155" s="339"/>
      <c r="D155" s="248"/>
      <c r="E155" s="248"/>
      <c r="F155" s="248"/>
      <c r="G155" s="248"/>
      <c r="H155" s="248"/>
      <c r="I155" s="248"/>
      <c r="J155" s="248"/>
      <c r="K155" s="248"/>
      <c r="L155" s="248"/>
      <c r="M155" s="248"/>
      <c r="N155" s="248"/>
      <c r="O155" s="249">
        <f t="shared" si="3"/>
        <v>0</v>
      </c>
      <c r="P155" s="250"/>
      <c r="Q155" s="251"/>
      <c r="S155" s="14"/>
      <c r="T155" s="11"/>
    </row>
    <row r="156" spans="1:20" x14ac:dyDescent="0.25">
      <c r="A156" s="154"/>
      <c r="B156" s="24" t="s">
        <v>175</v>
      </c>
      <c r="C156" s="339"/>
      <c r="D156" s="248"/>
      <c r="E156" s="248"/>
      <c r="F156" s="248"/>
      <c r="G156" s="248"/>
      <c r="H156" s="248"/>
      <c r="I156" s="248"/>
      <c r="J156" s="248"/>
      <c r="K156" s="248"/>
      <c r="L156" s="248"/>
      <c r="M156" s="248"/>
      <c r="N156" s="248"/>
      <c r="O156" s="249">
        <f t="shared" si="3"/>
        <v>0</v>
      </c>
      <c r="P156" s="250"/>
      <c r="Q156" s="251"/>
      <c r="S156" s="14"/>
      <c r="T156" s="11"/>
    </row>
    <row r="157" spans="1:20" x14ac:dyDescent="0.25">
      <c r="A157" s="154"/>
      <c r="B157" s="24" t="s">
        <v>175</v>
      </c>
      <c r="C157" s="339"/>
      <c r="D157" s="248"/>
      <c r="E157" s="248"/>
      <c r="F157" s="248"/>
      <c r="G157" s="248"/>
      <c r="H157" s="248"/>
      <c r="I157" s="248"/>
      <c r="J157" s="248"/>
      <c r="K157" s="248"/>
      <c r="L157" s="248"/>
      <c r="M157" s="248"/>
      <c r="N157" s="248"/>
      <c r="O157" s="249">
        <f t="shared" si="3"/>
        <v>0</v>
      </c>
      <c r="P157" s="250"/>
      <c r="Q157" s="251"/>
      <c r="S157" s="14"/>
      <c r="T157" s="11"/>
    </row>
    <row r="158" spans="1:20" x14ac:dyDescent="0.25">
      <c r="A158" s="154"/>
      <c r="B158" s="24" t="s">
        <v>175</v>
      </c>
      <c r="C158" s="339"/>
      <c r="D158" s="248"/>
      <c r="E158" s="248"/>
      <c r="F158" s="248"/>
      <c r="G158" s="248"/>
      <c r="H158" s="248"/>
      <c r="I158" s="248"/>
      <c r="J158" s="248"/>
      <c r="K158" s="248"/>
      <c r="L158" s="248"/>
      <c r="M158" s="248"/>
      <c r="N158" s="248"/>
      <c r="O158" s="249">
        <f t="shared" si="3"/>
        <v>0</v>
      </c>
      <c r="P158" s="250"/>
      <c r="Q158" s="251"/>
      <c r="S158" s="14"/>
      <c r="T158" s="11"/>
    </row>
    <row r="159" spans="1:20" x14ac:dyDescent="0.25">
      <c r="A159" s="154"/>
      <c r="B159" s="24" t="s">
        <v>175</v>
      </c>
      <c r="C159" s="339"/>
      <c r="D159" s="248"/>
      <c r="E159" s="248"/>
      <c r="F159" s="248"/>
      <c r="G159" s="248"/>
      <c r="H159" s="248"/>
      <c r="I159" s="248"/>
      <c r="J159" s="248"/>
      <c r="K159" s="248"/>
      <c r="L159" s="248"/>
      <c r="M159" s="248"/>
      <c r="N159" s="248"/>
      <c r="O159" s="249">
        <f t="shared" si="3"/>
        <v>0</v>
      </c>
      <c r="P159" s="250"/>
      <c r="Q159" s="251"/>
      <c r="S159" s="14"/>
      <c r="T159" s="11"/>
    </row>
    <row r="160" spans="1:20" x14ac:dyDescent="0.25">
      <c r="A160" s="154"/>
      <c r="B160" s="24" t="s">
        <v>175</v>
      </c>
      <c r="C160" s="339"/>
      <c r="D160" s="248"/>
      <c r="E160" s="248"/>
      <c r="F160" s="248"/>
      <c r="G160" s="248"/>
      <c r="H160" s="248"/>
      <c r="I160" s="248"/>
      <c r="J160" s="248"/>
      <c r="K160" s="248"/>
      <c r="L160" s="248"/>
      <c r="M160" s="248"/>
      <c r="N160" s="248"/>
      <c r="O160" s="249">
        <f t="shared" si="3"/>
        <v>0</v>
      </c>
      <c r="P160" s="250"/>
      <c r="Q160" s="251"/>
      <c r="S160" s="14"/>
      <c r="T160" s="11"/>
    </row>
    <row r="161" spans="1:20" x14ac:dyDescent="0.25">
      <c r="A161" s="154"/>
      <c r="B161" s="24" t="s">
        <v>175</v>
      </c>
      <c r="C161" s="339"/>
      <c r="D161" s="248"/>
      <c r="E161" s="248"/>
      <c r="F161" s="248"/>
      <c r="G161" s="248"/>
      <c r="H161" s="248"/>
      <c r="I161" s="248"/>
      <c r="J161" s="248"/>
      <c r="K161" s="248"/>
      <c r="L161" s="248"/>
      <c r="M161" s="248"/>
      <c r="N161" s="248"/>
      <c r="O161" s="249">
        <f t="shared" si="3"/>
        <v>0</v>
      </c>
      <c r="P161" s="250"/>
      <c r="Q161" s="251"/>
      <c r="S161" s="14"/>
      <c r="T161" s="11"/>
    </row>
    <row r="162" spans="1:20" x14ac:dyDescent="0.25">
      <c r="A162" s="154"/>
      <c r="B162" s="24" t="s">
        <v>175</v>
      </c>
      <c r="C162" s="340" t="s">
        <v>37</v>
      </c>
      <c r="D162" s="248"/>
      <c r="E162" s="248"/>
      <c r="F162" s="248"/>
      <c r="G162" s="248"/>
      <c r="H162" s="248"/>
      <c r="I162" s="248"/>
      <c r="J162" s="248"/>
      <c r="K162" s="248"/>
      <c r="L162" s="248"/>
      <c r="M162" s="248"/>
      <c r="N162" s="248"/>
      <c r="O162" s="249">
        <f t="shared" si="3"/>
        <v>0</v>
      </c>
      <c r="P162" s="250"/>
      <c r="Q162" s="251"/>
      <c r="S162" s="14"/>
      <c r="T162" s="11"/>
    </row>
    <row r="163" spans="1:20" x14ac:dyDescent="0.25">
      <c r="A163" s="154"/>
      <c r="B163" s="24" t="s">
        <v>175</v>
      </c>
      <c r="C163" s="341"/>
      <c r="D163" s="248"/>
      <c r="E163" s="248"/>
      <c r="F163" s="248"/>
      <c r="G163" s="248"/>
      <c r="H163" s="248"/>
      <c r="I163" s="248"/>
      <c r="J163" s="248"/>
      <c r="K163" s="248"/>
      <c r="L163" s="248"/>
      <c r="M163" s="248"/>
      <c r="N163" s="248"/>
      <c r="O163" s="249">
        <f t="shared" si="3"/>
        <v>0</v>
      </c>
      <c r="P163" s="250"/>
      <c r="Q163" s="251"/>
      <c r="S163" s="14"/>
      <c r="T163" s="11"/>
    </row>
    <row r="164" spans="1:20" x14ac:dyDescent="0.25">
      <c r="A164" s="154"/>
      <c r="B164" s="465" t="s">
        <v>176</v>
      </c>
      <c r="C164" s="466"/>
      <c r="D164" s="466"/>
      <c r="E164" s="466"/>
      <c r="F164" s="466"/>
      <c r="G164" s="466"/>
      <c r="H164" s="466"/>
      <c r="I164" s="466"/>
      <c r="J164" s="466"/>
      <c r="K164" s="466"/>
      <c r="L164" s="466"/>
      <c r="M164" s="466"/>
      <c r="N164" s="466"/>
      <c r="O164" s="466"/>
      <c r="P164" s="242">
        <f>SUM(O166:O181)</f>
        <v>0</v>
      </c>
      <c r="Q164" s="243">
        <f>SUM(Q166:Q181)</f>
        <v>0</v>
      </c>
      <c r="S164" s="14"/>
      <c r="T164" s="11"/>
    </row>
    <row r="165" spans="1:20" x14ac:dyDescent="0.25">
      <c r="A165" s="154"/>
      <c r="B165" s="342" t="s">
        <v>0</v>
      </c>
      <c r="C165" s="244" t="s">
        <v>1</v>
      </c>
      <c r="D165" s="244" t="s">
        <v>2</v>
      </c>
      <c r="E165" s="244" t="s">
        <v>28</v>
      </c>
      <c r="F165" s="244" t="s">
        <v>3</v>
      </c>
      <c r="G165" s="244" t="s">
        <v>4</v>
      </c>
      <c r="H165" s="244" t="s">
        <v>5</v>
      </c>
      <c r="I165" s="244" t="s">
        <v>6</v>
      </c>
      <c r="J165" s="244" t="s">
        <v>7</v>
      </c>
      <c r="K165" s="244" t="s">
        <v>8</v>
      </c>
      <c r="L165" s="244" t="s">
        <v>9</v>
      </c>
      <c r="M165" s="244" t="s">
        <v>10</v>
      </c>
      <c r="N165" s="244" t="s">
        <v>11</v>
      </c>
      <c r="O165" s="244" t="s">
        <v>12</v>
      </c>
      <c r="P165" s="245" t="s">
        <v>22</v>
      </c>
      <c r="Q165" s="246" t="s">
        <v>37</v>
      </c>
      <c r="S165" s="14"/>
      <c r="T165" s="11"/>
    </row>
    <row r="166" spans="1:20" x14ac:dyDescent="0.25">
      <c r="A166" s="154"/>
      <c r="B166" s="24" t="s">
        <v>176</v>
      </c>
      <c r="C166" s="344"/>
      <c r="D166" s="252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49">
        <f t="shared" si="3"/>
        <v>0</v>
      </c>
      <c r="P166" s="250"/>
      <c r="Q166" s="251"/>
      <c r="S166" s="14"/>
      <c r="T166" s="11"/>
    </row>
    <row r="167" spans="1:20" x14ac:dyDescent="0.25">
      <c r="A167" s="154"/>
      <c r="B167" s="24" t="s">
        <v>176</v>
      </c>
      <c r="C167" s="344"/>
      <c r="D167" s="252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49">
        <f t="shared" si="3"/>
        <v>0</v>
      </c>
      <c r="P167" s="250"/>
      <c r="Q167" s="251"/>
      <c r="S167" s="14"/>
      <c r="T167" s="11"/>
    </row>
    <row r="168" spans="1:20" x14ac:dyDescent="0.25">
      <c r="A168" s="154"/>
      <c r="B168" s="24" t="s">
        <v>176</v>
      </c>
      <c r="C168" s="344"/>
      <c r="D168" s="252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49">
        <f t="shared" si="3"/>
        <v>0</v>
      </c>
      <c r="P168" s="250"/>
      <c r="Q168" s="251"/>
      <c r="S168" s="14"/>
      <c r="T168" s="11"/>
    </row>
    <row r="169" spans="1:20" x14ac:dyDescent="0.25">
      <c r="A169" s="154"/>
      <c r="B169" s="24" t="s">
        <v>176</v>
      </c>
      <c r="C169" s="344"/>
      <c r="D169" s="252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49">
        <f t="shared" si="3"/>
        <v>0</v>
      </c>
      <c r="P169" s="250"/>
      <c r="Q169" s="251"/>
      <c r="S169" s="14"/>
      <c r="T169" s="11"/>
    </row>
    <row r="170" spans="1:20" x14ac:dyDescent="0.25">
      <c r="A170" s="154"/>
      <c r="B170" s="24" t="s">
        <v>176</v>
      </c>
      <c r="C170" s="344"/>
      <c r="D170" s="252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49">
        <f t="shared" ref="O170:O181" si="4">SUM(F170:N170)</f>
        <v>0</v>
      </c>
      <c r="P170" s="250"/>
      <c r="Q170" s="251"/>
      <c r="S170" s="14"/>
      <c r="T170" s="11"/>
    </row>
    <row r="171" spans="1:20" x14ac:dyDescent="0.25">
      <c r="A171" s="154"/>
      <c r="B171" s="24" t="s">
        <v>176</v>
      </c>
      <c r="C171" s="344"/>
      <c r="D171" s="252"/>
      <c r="E171" s="252"/>
      <c r="F171" s="252"/>
      <c r="G171" s="252"/>
      <c r="H171" s="252"/>
      <c r="I171" s="252"/>
      <c r="J171" s="252"/>
      <c r="K171" s="252"/>
      <c r="L171" s="252"/>
      <c r="M171" s="252"/>
      <c r="N171" s="252"/>
      <c r="O171" s="249">
        <f t="shared" si="4"/>
        <v>0</v>
      </c>
      <c r="P171" s="250"/>
      <c r="Q171" s="251"/>
      <c r="S171" s="14"/>
      <c r="T171" s="11"/>
    </row>
    <row r="172" spans="1:20" x14ac:dyDescent="0.25">
      <c r="A172" s="154"/>
      <c r="B172" s="24" t="s">
        <v>176</v>
      </c>
      <c r="C172" s="344"/>
      <c r="D172" s="252"/>
      <c r="E172" s="252"/>
      <c r="F172" s="252"/>
      <c r="G172" s="252"/>
      <c r="H172" s="252"/>
      <c r="I172" s="252"/>
      <c r="J172" s="252"/>
      <c r="K172" s="252"/>
      <c r="L172" s="252"/>
      <c r="M172" s="252"/>
      <c r="N172" s="252"/>
      <c r="O172" s="249">
        <f t="shared" si="4"/>
        <v>0</v>
      </c>
      <c r="P172" s="250"/>
      <c r="Q172" s="251"/>
      <c r="S172" s="14"/>
      <c r="T172" s="11"/>
    </row>
    <row r="173" spans="1:20" x14ac:dyDescent="0.25">
      <c r="A173" s="154"/>
      <c r="B173" s="24" t="s">
        <v>176</v>
      </c>
      <c r="C173" s="344"/>
      <c r="D173" s="252"/>
      <c r="E173" s="252"/>
      <c r="F173" s="252"/>
      <c r="G173" s="252"/>
      <c r="H173" s="252"/>
      <c r="I173" s="252"/>
      <c r="J173" s="252"/>
      <c r="K173" s="252"/>
      <c r="L173" s="252"/>
      <c r="M173" s="252"/>
      <c r="N173" s="252"/>
      <c r="O173" s="249">
        <f t="shared" si="4"/>
        <v>0</v>
      </c>
      <c r="P173" s="250"/>
      <c r="Q173" s="251"/>
      <c r="S173" s="14"/>
      <c r="T173" s="11"/>
    </row>
    <row r="174" spans="1:20" x14ac:dyDescent="0.25">
      <c r="A174" s="154"/>
      <c r="B174" s="24" t="s">
        <v>176</v>
      </c>
      <c r="C174" s="344"/>
      <c r="D174" s="252"/>
      <c r="E174" s="252"/>
      <c r="F174" s="252"/>
      <c r="G174" s="252"/>
      <c r="H174" s="252"/>
      <c r="I174" s="252"/>
      <c r="J174" s="252"/>
      <c r="K174" s="252"/>
      <c r="L174" s="252"/>
      <c r="M174" s="252"/>
      <c r="N174" s="252"/>
      <c r="O174" s="249">
        <f t="shared" si="4"/>
        <v>0</v>
      </c>
      <c r="P174" s="250"/>
      <c r="Q174" s="251"/>
      <c r="S174" s="14"/>
      <c r="T174" s="11"/>
    </row>
    <row r="175" spans="1:20" x14ac:dyDescent="0.25">
      <c r="A175" s="154"/>
      <c r="B175" s="24" t="s">
        <v>176</v>
      </c>
      <c r="C175" s="344"/>
      <c r="D175" s="252"/>
      <c r="E175" s="252"/>
      <c r="F175" s="252"/>
      <c r="G175" s="252"/>
      <c r="H175" s="252"/>
      <c r="I175" s="252"/>
      <c r="J175" s="252"/>
      <c r="K175" s="252"/>
      <c r="L175" s="252"/>
      <c r="M175" s="252"/>
      <c r="N175" s="252"/>
      <c r="O175" s="249">
        <f t="shared" si="4"/>
        <v>0</v>
      </c>
      <c r="P175" s="250"/>
      <c r="Q175" s="251"/>
      <c r="S175" s="14"/>
      <c r="T175" s="11"/>
    </row>
    <row r="176" spans="1:20" x14ac:dyDescent="0.25">
      <c r="A176" s="154"/>
      <c r="B176" s="24" t="s">
        <v>176</v>
      </c>
      <c r="C176" s="344"/>
      <c r="D176" s="252"/>
      <c r="E176" s="252"/>
      <c r="F176" s="252"/>
      <c r="G176" s="252"/>
      <c r="H176" s="252"/>
      <c r="I176" s="252"/>
      <c r="J176" s="252"/>
      <c r="K176" s="252"/>
      <c r="L176" s="252"/>
      <c r="M176" s="252"/>
      <c r="N176" s="252"/>
      <c r="O176" s="249">
        <f t="shared" si="4"/>
        <v>0</v>
      </c>
      <c r="P176" s="250"/>
      <c r="Q176" s="251"/>
      <c r="S176" s="14"/>
      <c r="T176" s="11"/>
    </row>
    <row r="177" spans="1:20" x14ac:dyDescent="0.25">
      <c r="A177" s="154"/>
      <c r="B177" s="24" t="s">
        <v>176</v>
      </c>
      <c r="C177" s="344"/>
      <c r="D177" s="252"/>
      <c r="E177" s="252"/>
      <c r="F177" s="252"/>
      <c r="G177" s="252"/>
      <c r="H177" s="252"/>
      <c r="I177" s="252"/>
      <c r="J177" s="252"/>
      <c r="K177" s="252"/>
      <c r="L177" s="252"/>
      <c r="M177" s="252"/>
      <c r="N177" s="252"/>
      <c r="O177" s="249">
        <f t="shared" si="4"/>
        <v>0</v>
      </c>
      <c r="P177" s="250"/>
      <c r="Q177" s="251"/>
      <c r="S177" s="14"/>
      <c r="T177" s="11"/>
    </row>
    <row r="178" spans="1:20" x14ac:dyDescent="0.25">
      <c r="A178" s="154"/>
      <c r="B178" s="24" t="s">
        <v>176</v>
      </c>
      <c r="C178" s="344"/>
      <c r="D178" s="252"/>
      <c r="E178" s="252"/>
      <c r="F178" s="252"/>
      <c r="G178" s="252"/>
      <c r="H178" s="252"/>
      <c r="I178" s="252"/>
      <c r="J178" s="252"/>
      <c r="K178" s="252"/>
      <c r="L178" s="252"/>
      <c r="M178" s="252"/>
      <c r="N178" s="252"/>
      <c r="O178" s="249">
        <f t="shared" si="4"/>
        <v>0</v>
      </c>
      <c r="P178" s="250"/>
      <c r="Q178" s="251"/>
      <c r="S178" s="14"/>
      <c r="T178" s="11"/>
    </row>
    <row r="179" spans="1:20" x14ac:dyDescent="0.25">
      <c r="A179" s="154"/>
      <c r="B179" s="24" t="s">
        <v>176</v>
      </c>
      <c r="C179" s="344"/>
      <c r="D179" s="252"/>
      <c r="E179" s="252"/>
      <c r="F179" s="252"/>
      <c r="G179" s="252"/>
      <c r="H179" s="252"/>
      <c r="I179" s="252"/>
      <c r="J179" s="252"/>
      <c r="K179" s="252"/>
      <c r="L179" s="252"/>
      <c r="M179" s="252"/>
      <c r="N179" s="252"/>
      <c r="O179" s="249">
        <f t="shared" si="4"/>
        <v>0</v>
      </c>
      <c r="P179" s="250"/>
      <c r="Q179" s="251"/>
      <c r="S179" s="14"/>
      <c r="T179" s="11"/>
    </row>
    <row r="180" spans="1:20" x14ac:dyDescent="0.25">
      <c r="A180" s="154"/>
      <c r="B180" s="24" t="s">
        <v>176</v>
      </c>
      <c r="C180" s="340" t="s">
        <v>37</v>
      </c>
      <c r="D180" s="252"/>
      <c r="E180" s="252"/>
      <c r="F180" s="252"/>
      <c r="G180" s="252"/>
      <c r="H180" s="252"/>
      <c r="I180" s="252"/>
      <c r="J180" s="252"/>
      <c r="K180" s="252"/>
      <c r="L180" s="252"/>
      <c r="M180" s="252"/>
      <c r="N180" s="252"/>
      <c r="O180" s="249">
        <f t="shared" si="4"/>
        <v>0</v>
      </c>
      <c r="P180" s="250"/>
      <c r="Q180" s="251"/>
      <c r="S180" s="14"/>
      <c r="T180" s="11"/>
    </row>
    <row r="181" spans="1:20" x14ac:dyDescent="0.25">
      <c r="A181" s="154"/>
      <c r="B181" s="24" t="s">
        <v>176</v>
      </c>
      <c r="C181" s="341"/>
      <c r="D181" s="252"/>
      <c r="E181" s="252"/>
      <c r="F181" s="252"/>
      <c r="G181" s="252"/>
      <c r="H181" s="252"/>
      <c r="I181" s="252"/>
      <c r="J181" s="252"/>
      <c r="K181" s="252"/>
      <c r="L181" s="252"/>
      <c r="M181" s="252"/>
      <c r="N181" s="252"/>
      <c r="O181" s="249">
        <f t="shared" si="4"/>
        <v>0</v>
      </c>
      <c r="P181" s="250"/>
      <c r="Q181" s="251"/>
      <c r="S181" s="14"/>
      <c r="T181" s="11"/>
    </row>
    <row r="182" spans="1:20" x14ac:dyDescent="0.25">
      <c r="A182" s="154"/>
      <c r="B182" s="465" t="s">
        <v>177</v>
      </c>
      <c r="C182" s="466"/>
      <c r="D182" s="466"/>
      <c r="E182" s="466"/>
      <c r="F182" s="466"/>
      <c r="G182" s="466"/>
      <c r="H182" s="466"/>
      <c r="I182" s="466"/>
      <c r="J182" s="466"/>
      <c r="K182" s="466"/>
      <c r="L182" s="466"/>
      <c r="M182" s="466"/>
      <c r="N182" s="466"/>
      <c r="O182" s="466"/>
      <c r="P182" s="242">
        <f>SUM(O184:O197)</f>
        <v>0</v>
      </c>
      <c r="Q182" s="243">
        <f>SUM(Q184:Q197)</f>
        <v>0</v>
      </c>
      <c r="S182" s="14"/>
      <c r="T182" s="11"/>
    </row>
    <row r="183" spans="1:20" x14ac:dyDescent="0.25">
      <c r="A183" s="154"/>
      <c r="B183" s="342" t="s">
        <v>0</v>
      </c>
      <c r="C183" s="244" t="s">
        <v>1</v>
      </c>
      <c r="D183" s="244" t="s">
        <v>2</v>
      </c>
      <c r="E183" s="244" t="s">
        <v>28</v>
      </c>
      <c r="F183" s="244" t="s">
        <v>3</v>
      </c>
      <c r="G183" s="244" t="s">
        <v>4</v>
      </c>
      <c r="H183" s="244" t="s">
        <v>5</v>
      </c>
      <c r="I183" s="244" t="s">
        <v>6</v>
      </c>
      <c r="J183" s="244" t="s">
        <v>7</v>
      </c>
      <c r="K183" s="244" t="s">
        <v>8</v>
      </c>
      <c r="L183" s="244" t="s">
        <v>9</v>
      </c>
      <c r="M183" s="244" t="s">
        <v>10</v>
      </c>
      <c r="N183" s="244" t="s">
        <v>11</v>
      </c>
      <c r="O183" s="244" t="s">
        <v>12</v>
      </c>
      <c r="P183" s="245" t="s">
        <v>22</v>
      </c>
      <c r="Q183" s="246" t="s">
        <v>37</v>
      </c>
      <c r="S183" s="14"/>
      <c r="T183" s="11"/>
    </row>
    <row r="184" spans="1:20" x14ac:dyDescent="0.25">
      <c r="A184" s="154"/>
      <c r="B184" s="24" t="s">
        <v>177</v>
      </c>
      <c r="C184" s="339"/>
      <c r="D184" s="248"/>
      <c r="E184" s="248"/>
      <c r="F184" s="248"/>
      <c r="G184" s="248"/>
      <c r="H184" s="248"/>
      <c r="I184" s="248"/>
      <c r="J184" s="248"/>
      <c r="K184" s="248"/>
      <c r="L184" s="248"/>
      <c r="M184" s="248"/>
      <c r="N184" s="248"/>
      <c r="O184" s="249">
        <f>SUM(F184:N184)</f>
        <v>0</v>
      </c>
      <c r="P184" s="250"/>
      <c r="Q184" s="251"/>
      <c r="S184" s="14"/>
      <c r="T184" s="11"/>
    </row>
    <row r="185" spans="1:20" x14ac:dyDescent="0.25">
      <c r="A185" s="154"/>
      <c r="B185" s="24" t="s">
        <v>177</v>
      </c>
      <c r="C185" s="339"/>
      <c r="D185" s="248"/>
      <c r="E185" s="248"/>
      <c r="F185" s="248"/>
      <c r="G185" s="248"/>
      <c r="H185" s="248"/>
      <c r="I185" s="248"/>
      <c r="J185" s="248"/>
      <c r="K185" s="248"/>
      <c r="L185" s="248"/>
      <c r="M185" s="248"/>
      <c r="N185" s="248"/>
      <c r="O185" s="249">
        <f>SUM(F185:N185)</f>
        <v>0</v>
      </c>
      <c r="P185" s="250"/>
      <c r="Q185" s="251"/>
      <c r="S185" s="14"/>
      <c r="T185" s="11"/>
    </row>
    <row r="186" spans="1:20" x14ac:dyDescent="0.25">
      <c r="A186" s="154"/>
      <c r="B186" s="24" t="s">
        <v>177</v>
      </c>
      <c r="C186" s="339"/>
      <c r="D186" s="248"/>
      <c r="E186" s="248"/>
      <c r="F186" s="248"/>
      <c r="G186" s="248"/>
      <c r="H186" s="248"/>
      <c r="I186" s="248"/>
      <c r="J186" s="248"/>
      <c r="K186" s="248"/>
      <c r="L186" s="248"/>
      <c r="M186" s="248"/>
      <c r="N186" s="248"/>
      <c r="O186" s="249">
        <f>SUM(F186:N186)</f>
        <v>0</v>
      </c>
      <c r="P186" s="250"/>
      <c r="Q186" s="251"/>
      <c r="S186" s="14"/>
      <c r="T186" s="11"/>
    </row>
    <row r="187" spans="1:20" x14ac:dyDescent="0.25">
      <c r="A187" s="154"/>
      <c r="B187" s="24" t="s">
        <v>177</v>
      </c>
      <c r="C187" s="339"/>
      <c r="D187" s="248"/>
      <c r="E187" s="248"/>
      <c r="F187" s="248"/>
      <c r="G187" s="248"/>
      <c r="H187" s="248"/>
      <c r="I187" s="248"/>
      <c r="J187" s="248"/>
      <c r="K187" s="248"/>
      <c r="L187" s="248"/>
      <c r="M187" s="248"/>
      <c r="N187" s="248"/>
      <c r="O187" s="249">
        <f>SUM(F187:N187)</f>
        <v>0</v>
      </c>
      <c r="P187" s="250"/>
      <c r="Q187" s="251"/>
      <c r="S187" s="14"/>
      <c r="T187" s="11"/>
    </row>
    <row r="188" spans="1:20" x14ac:dyDescent="0.25">
      <c r="A188" s="154"/>
      <c r="B188" s="24" t="s">
        <v>177</v>
      </c>
      <c r="C188" s="339"/>
      <c r="D188" s="248"/>
      <c r="E188" s="248"/>
      <c r="F188" s="248"/>
      <c r="G188" s="248"/>
      <c r="H188" s="248"/>
      <c r="I188" s="248"/>
      <c r="J188" s="248"/>
      <c r="K188" s="248"/>
      <c r="L188" s="248"/>
      <c r="M188" s="248"/>
      <c r="N188" s="248"/>
      <c r="O188" s="249">
        <f t="shared" ref="O188:O267" si="5">SUM(F188:N188)</f>
        <v>0</v>
      </c>
      <c r="P188" s="250"/>
      <c r="Q188" s="251"/>
      <c r="S188" s="14"/>
      <c r="T188" s="11"/>
    </row>
    <row r="189" spans="1:20" x14ac:dyDescent="0.25">
      <c r="A189" s="154"/>
      <c r="B189" s="24" t="s">
        <v>177</v>
      </c>
      <c r="C189" s="339"/>
      <c r="D189" s="248"/>
      <c r="E189" s="248"/>
      <c r="F189" s="248"/>
      <c r="G189" s="248"/>
      <c r="H189" s="248"/>
      <c r="I189" s="248"/>
      <c r="J189" s="248"/>
      <c r="K189" s="248"/>
      <c r="L189" s="248"/>
      <c r="M189" s="248"/>
      <c r="N189" s="248"/>
      <c r="O189" s="249">
        <f t="shared" si="5"/>
        <v>0</v>
      </c>
      <c r="P189" s="250"/>
      <c r="Q189" s="251"/>
      <c r="S189" s="14"/>
      <c r="T189" s="11"/>
    </row>
    <row r="190" spans="1:20" x14ac:dyDescent="0.25">
      <c r="A190" s="154"/>
      <c r="B190" s="24" t="s">
        <v>177</v>
      </c>
      <c r="C190" s="339"/>
      <c r="D190" s="248"/>
      <c r="E190" s="248"/>
      <c r="F190" s="248"/>
      <c r="G190" s="248"/>
      <c r="H190" s="248"/>
      <c r="I190" s="248"/>
      <c r="J190" s="248"/>
      <c r="K190" s="248"/>
      <c r="L190" s="248"/>
      <c r="M190" s="248"/>
      <c r="N190" s="248"/>
      <c r="O190" s="249">
        <f t="shared" si="5"/>
        <v>0</v>
      </c>
      <c r="P190" s="250"/>
      <c r="Q190" s="251"/>
      <c r="S190" s="14"/>
      <c r="T190" s="11"/>
    </row>
    <row r="191" spans="1:20" x14ac:dyDescent="0.25">
      <c r="A191" s="154"/>
      <c r="B191" s="24" t="s">
        <v>177</v>
      </c>
      <c r="C191" s="339"/>
      <c r="D191" s="248"/>
      <c r="E191" s="248"/>
      <c r="F191" s="248"/>
      <c r="G191" s="248"/>
      <c r="H191" s="248"/>
      <c r="I191" s="248"/>
      <c r="J191" s="248"/>
      <c r="K191" s="248"/>
      <c r="L191" s="248"/>
      <c r="M191" s="248"/>
      <c r="N191" s="248"/>
      <c r="O191" s="249">
        <f t="shared" si="5"/>
        <v>0</v>
      </c>
      <c r="P191" s="250"/>
      <c r="Q191" s="251"/>
      <c r="S191" s="14"/>
      <c r="T191" s="11"/>
    </row>
    <row r="192" spans="1:20" x14ac:dyDescent="0.25">
      <c r="A192" s="154"/>
      <c r="B192" s="24" t="s">
        <v>177</v>
      </c>
      <c r="C192" s="339"/>
      <c r="D192" s="248"/>
      <c r="E192" s="248"/>
      <c r="F192" s="248"/>
      <c r="G192" s="248"/>
      <c r="H192" s="248"/>
      <c r="I192" s="248"/>
      <c r="J192" s="248"/>
      <c r="K192" s="248"/>
      <c r="L192" s="248"/>
      <c r="M192" s="248"/>
      <c r="N192" s="248"/>
      <c r="O192" s="249">
        <f t="shared" si="5"/>
        <v>0</v>
      </c>
      <c r="P192" s="250"/>
      <c r="Q192" s="251"/>
      <c r="S192" s="14"/>
      <c r="T192" s="11"/>
    </row>
    <row r="193" spans="1:20" x14ac:dyDescent="0.25">
      <c r="A193" s="154"/>
      <c r="B193" s="24" t="s">
        <v>177</v>
      </c>
      <c r="C193" s="339"/>
      <c r="D193" s="248"/>
      <c r="E193" s="248"/>
      <c r="F193" s="248"/>
      <c r="G193" s="248"/>
      <c r="H193" s="248"/>
      <c r="I193" s="248"/>
      <c r="J193" s="248"/>
      <c r="K193" s="248"/>
      <c r="L193" s="248"/>
      <c r="M193" s="248"/>
      <c r="N193" s="248"/>
      <c r="O193" s="249">
        <f t="shared" si="5"/>
        <v>0</v>
      </c>
      <c r="P193" s="250"/>
      <c r="Q193" s="251"/>
      <c r="S193" s="14"/>
      <c r="T193" s="11"/>
    </row>
    <row r="194" spans="1:20" x14ac:dyDescent="0.25">
      <c r="A194" s="154"/>
      <c r="B194" s="24" t="s">
        <v>177</v>
      </c>
      <c r="C194" s="339"/>
      <c r="D194" s="248"/>
      <c r="E194" s="248"/>
      <c r="F194" s="248"/>
      <c r="G194" s="248"/>
      <c r="H194" s="248"/>
      <c r="I194" s="248"/>
      <c r="J194" s="248"/>
      <c r="K194" s="248"/>
      <c r="L194" s="248"/>
      <c r="M194" s="248"/>
      <c r="N194" s="248"/>
      <c r="O194" s="249">
        <f t="shared" si="5"/>
        <v>0</v>
      </c>
      <c r="P194" s="250"/>
      <c r="Q194" s="251"/>
      <c r="S194" s="14"/>
      <c r="T194" s="11"/>
    </row>
    <row r="195" spans="1:20" x14ac:dyDescent="0.25">
      <c r="A195" s="154"/>
      <c r="B195" s="24" t="s">
        <v>177</v>
      </c>
      <c r="C195" s="339"/>
      <c r="D195" s="248"/>
      <c r="E195" s="248"/>
      <c r="F195" s="248"/>
      <c r="G195" s="248"/>
      <c r="H195" s="248"/>
      <c r="I195" s="248"/>
      <c r="J195" s="248"/>
      <c r="K195" s="248"/>
      <c r="L195" s="248"/>
      <c r="M195" s="248"/>
      <c r="N195" s="248"/>
      <c r="O195" s="249">
        <f t="shared" si="5"/>
        <v>0</v>
      </c>
      <c r="P195" s="250"/>
      <c r="Q195" s="251"/>
      <c r="S195" s="14"/>
      <c r="T195" s="11"/>
    </row>
    <row r="196" spans="1:20" x14ac:dyDescent="0.25">
      <c r="A196" s="154"/>
      <c r="B196" s="24" t="s">
        <v>177</v>
      </c>
      <c r="C196" s="340" t="s">
        <v>37</v>
      </c>
      <c r="D196" s="248"/>
      <c r="E196" s="248"/>
      <c r="F196" s="248"/>
      <c r="G196" s="248"/>
      <c r="H196" s="248"/>
      <c r="I196" s="248"/>
      <c r="J196" s="248"/>
      <c r="K196" s="248"/>
      <c r="L196" s="248"/>
      <c r="M196" s="248"/>
      <c r="N196" s="248"/>
      <c r="O196" s="249">
        <f t="shared" si="5"/>
        <v>0</v>
      </c>
      <c r="P196" s="250"/>
      <c r="Q196" s="251"/>
      <c r="S196" s="14"/>
      <c r="T196" s="11"/>
    </row>
    <row r="197" spans="1:20" x14ac:dyDescent="0.25">
      <c r="A197" s="154"/>
      <c r="B197" s="24" t="s">
        <v>177</v>
      </c>
      <c r="C197" s="341"/>
      <c r="D197" s="248"/>
      <c r="E197" s="248"/>
      <c r="F197" s="248"/>
      <c r="G197" s="248"/>
      <c r="H197" s="248"/>
      <c r="I197" s="248"/>
      <c r="J197" s="248"/>
      <c r="K197" s="248"/>
      <c r="L197" s="248"/>
      <c r="M197" s="248"/>
      <c r="N197" s="248"/>
      <c r="O197" s="249">
        <f t="shared" si="5"/>
        <v>0</v>
      </c>
      <c r="P197" s="250"/>
      <c r="Q197" s="251"/>
      <c r="S197" s="14"/>
      <c r="T197" s="11"/>
    </row>
    <row r="198" spans="1:20" x14ac:dyDescent="0.25">
      <c r="A198" s="154"/>
      <c r="B198" s="465" t="s">
        <v>178</v>
      </c>
      <c r="C198" s="466"/>
      <c r="D198" s="466"/>
      <c r="E198" s="466"/>
      <c r="F198" s="466"/>
      <c r="G198" s="466"/>
      <c r="H198" s="466"/>
      <c r="I198" s="466"/>
      <c r="J198" s="466"/>
      <c r="K198" s="466"/>
      <c r="L198" s="466"/>
      <c r="M198" s="466"/>
      <c r="N198" s="466"/>
      <c r="O198" s="466"/>
      <c r="P198" s="242">
        <f>SUM(O200:O214)</f>
        <v>0</v>
      </c>
      <c r="Q198" s="243">
        <f>SUM(Q200:Q214)</f>
        <v>0</v>
      </c>
      <c r="S198" s="14"/>
      <c r="T198" s="11"/>
    </row>
    <row r="199" spans="1:20" x14ac:dyDescent="0.25">
      <c r="A199" s="154"/>
      <c r="B199" s="342" t="s">
        <v>0</v>
      </c>
      <c r="C199" s="244" t="s">
        <v>1</v>
      </c>
      <c r="D199" s="244" t="s">
        <v>2</v>
      </c>
      <c r="E199" s="244" t="s">
        <v>28</v>
      </c>
      <c r="F199" s="244" t="s">
        <v>3</v>
      </c>
      <c r="G199" s="244" t="s">
        <v>4</v>
      </c>
      <c r="H199" s="244" t="s">
        <v>5</v>
      </c>
      <c r="I199" s="244" t="s">
        <v>6</v>
      </c>
      <c r="J199" s="244" t="s">
        <v>7</v>
      </c>
      <c r="K199" s="244" t="s">
        <v>8</v>
      </c>
      <c r="L199" s="244" t="s">
        <v>9</v>
      </c>
      <c r="M199" s="244" t="s">
        <v>10</v>
      </c>
      <c r="N199" s="244" t="s">
        <v>11</v>
      </c>
      <c r="O199" s="244" t="s">
        <v>12</v>
      </c>
      <c r="P199" s="245" t="s">
        <v>22</v>
      </c>
      <c r="Q199" s="246" t="s">
        <v>37</v>
      </c>
      <c r="S199" s="14"/>
      <c r="T199" s="11"/>
    </row>
    <row r="200" spans="1:20" x14ac:dyDescent="0.25">
      <c r="A200" s="154"/>
      <c r="B200" s="24" t="s">
        <v>178</v>
      </c>
      <c r="C200" s="339"/>
      <c r="D200" s="248"/>
      <c r="E200" s="248"/>
      <c r="F200" s="248"/>
      <c r="G200" s="248"/>
      <c r="H200" s="248"/>
      <c r="I200" s="248"/>
      <c r="J200" s="248"/>
      <c r="K200" s="248"/>
      <c r="L200" s="248"/>
      <c r="M200" s="248"/>
      <c r="N200" s="248"/>
      <c r="O200" s="249">
        <f t="shared" si="5"/>
        <v>0</v>
      </c>
      <c r="P200" s="250"/>
      <c r="Q200" s="251"/>
      <c r="S200" s="14"/>
      <c r="T200" s="11"/>
    </row>
    <row r="201" spans="1:20" x14ac:dyDescent="0.25">
      <c r="A201" s="154"/>
      <c r="B201" s="24" t="s">
        <v>178</v>
      </c>
      <c r="C201" s="339"/>
      <c r="D201" s="248"/>
      <c r="E201" s="248"/>
      <c r="F201" s="248"/>
      <c r="G201" s="248"/>
      <c r="H201" s="248"/>
      <c r="I201" s="248"/>
      <c r="J201" s="248"/>
      <c r="K201" s="248"/>
      <c r="L201" s="248"/>
      <c r="M201" s="248"/>
      <c r="N201" s="248"/>
      <c r="O201" s="249">
        <f t="shared" si="5"/>
        <v>0</v>
      </c>
      <c r="P201" s="250"/>
      <c r="Q201" s="251"/>
      <c r="S201" s="14"/>
      <c r="T201" s="11"/>
    </row>
    <row r="202" spans="1:20" x14ac:dyDescent="0.25">
      <c r="A202" s="154"/>
      <c r="B202" s="24" t="s">
        <v>178</v>
      </c>
      <c r="C202" s="339"/>
      <c r="D202" s="248"/>
      <c r="E202" s="248"/>
      <c r="F202" s="248"/>
      <c r="G202" s="248"/>
      <c r="H202" s="248"/>
      <c r="I202" s="248"/>
      <c r="J202" s="248"/>
      <c r="K202" s="248"/>
      <c r="L202" s="248"/>
      <c r="M202" s="248"/>
      <c r="N202" s="248"/>
      <c r="O202" s="249">
        <f t="shared" si="5"/>
        <v>0</v>
      </c>
      <c r="P202" s="250"/>
      <c r="Q202" s="251"/>
      <c r="S202" s="14"/>
      <c r="T202" s="11"/>
    </row>
    <row r="203" spans="1:20" x14ac:dyDescent="0.25">
      <c r="A203" s="154"/>
      <c r="B203" s="24" t="s">
        <v>178</v>
      </c>
      <c r="C203" s="339"/>
      <c r="D203" s="248"/>
      <c r="E203" s="248"/>
      <c r="F203" s="248"/>
      <c r="G203" s="248"/>
      <c r="H203" s="248"/>
      <c r="I203" s="248"/>
      <c r="J203" s="248"/>
      <c r="K203" s="248"/>
      <c r="L203" s="248"/>
      <c r="M203" s="248"/>
      <c r="N203" s="248"/>
      <c r="O203" s="249">
        <f t="shared" si="5"/>
        <v>0</v>
      </c>
      <c r="P203" s="250"/>
      <c r="Q203" s="251"/>
      <c r="S203" s="14"/>
      <c r="T203" s="11"/>
    </row>
    <row r="204" spans="1:20" x14ac:dyDescent="0.25">
      <c r="A204" s="154"/>
      <c r="B204" s="24" t="s">
        <v>178</v>
      </c>
      <c r="C204" s="339"/>
      <c r="D204" s="248"/>
      <c r="E204" s="248"/>
      <c r="F204" s="248"/>
      <c r="G204" s="248"/>
      <c r="H204" s="248"/>
      <c r="I204" s="248"/>
      <c r="J204" s="248"/>
      <c r="K204" s="248"/>
      <c r="L204" s="248"/>
      <c r="M204" s="248"/>
      <c r="N204" s="248"/>
      <c r="O204" s="249">
        <f t="shared" si="5"/>
        <v>0</v>
      </c>
      <c r="P204" s="250"/>
      <c r="Q204" s="251"/>
      <c r="S204" s="14"/>
      <c r="T204" s="11"/>
    </row>
    <row r="205" spans="1:20" x14ac:dyDescent="0.25">
      <c r="A205" s="154"/>
      <c r="B205" s="24" t="s">
        <v>178</v>
      </c>
      <c r="C205" s="339"/>
      <c r="D205" s="248"/>
      <c r="E205" s="248"/>
      <c r="F205" s="248"/>
      <c r="G205" s="248"/>
      <c r="H205" s="248"/>
      <c r="I205" s="248"/>
      <c r="J205" s="248"/>
      <c r="K205" s="248"/>
      <c r="L205" s="248"/>
      <c r="M205" s="248"/>
      <c r="N205" s="248"/>
      <c r="O205" s="249">
        <f t="shared" si="5"/>
        <v>0</v>
      </c>
      <c r="P205" s="250"/>
      <c r="Q205" s="251"/>
      <c r="S205" s="14"/>
      <c r="T205" s="11"/>
    </row>
    <row r="206" spans="1:20" x14ac:dyDescent="0.25">
      <c r="A206" s="154"/>
      <c r="B206" s="24" t="s">
        <v>178</v>
      </c>
      <c r="C206" s="339"/>
      <c r="D206" s="248"/>
      <c r="E206" s="248"/>
      <c r="F206" s="248"/>
      <c r="G206" s="248"/>
      <c r="H206" s="248"/>
      <c r="I206" s="248"/>
      <c r="J206" s="248"/>
      <c r="K206" s="248"/>
      <c r="L206" s="248"/>
      <c r="M206" s="248"/>
      <c r="N206" s="248"/>
      <c r="O206" s="249">
        <f t="shared" si="5"/>
        <v>0</v>
      </c>
      <c r="P206" s="250"/>
      <c r="Q206" s="251"/>
      <c r="S206" s="14"/>
      <c r="T206" s="11"/>
    </row>
    <row r="207" spans="1:20" x14ac:dyDescent="0.25">
      <c r="A207" s="154"/>
      <c r="B207" s="24" t="s">
        <v>178</v>
      </c>
      <c r="C207" s="339"/>
      <c r="D207" s="248"/>
      <c r="E207" s="248"/>
      <c r="F207" s="248"/>
      <c r="G207" s="248"/>
      <c r="H207" s="248"/>
      <c r="I207" s="248"/>
      <c r="J207" s="248"/>
      <c r="K207" s="248"/>
      <c r="L207" s="248"/>
      <c r="M207" s="248"/>
      <c r="N207" s="248"/>
      <c r="O207" s="249">
        <f t="shared" si="5"/>
        <v>0</v>
      </c>
      <c r="P207" s="250"/>
      <c r="Q207" s="251"/>
      <c r="S207" s="14"/>
      <c r="T207" s="11"/>
    </row>
    <row r="208" spans="1:20" x14ac:dyDescent="0.25">
      <c r="A208" s="154"/>
      <c r="B208" s="24" t="s">
        <v>178</v>
      </c>
      <c r="C208" s="339"/>
      <c r="D208" s="248"/>
      <c r="E208" s="248"/>
      <c r="F208" s="248"/>
      <c r="G208" s="248"/>
      <c r="H208" s="248"/>
      <c r="I208" s="248"/>
      <c r="J208" s="248"/>
      <c r="K208" s="248"/>
      <c r="L208" s="248"/>
      <c r="M208" s="248"/>
      <c r="N208" s="248"/>
      <c r="O208" s="249">
        <f t="shared" si="5"/>
        <v>0</v>
      </c>
      <c r="P208" s="250"/>
      <c r="Q208" s="251"/>
      <c r="S208" s="14"/>
      <c r="T208" s="11"/>
    </row>
    <row r="209" spans="1:20" x14ac:dyDescent="0.25">
      <c r="A209" s="154"/>
      <c r="B209" s="24" t="s">
        <v>178</v>
      </c>
      <c r="C209" s="339"/>
      <c r="D209" s="248"/>
      <c r="E209" s="248"/>
      <c r="F209" s="248"/>
      <c r="G209" s="248"/>
      <c r="H209" s="248"/>
      <c r="I209" s="248"/>
      <c r="J209" s="248"/>
      <c r="K209" s="248"/>
      <c r="L209" s="248"/>
      <c r="M209" s="248"/>
      <c r="N209" s="248"/>
      <c r="O209" s="249">
        <f t="shared" si="5"/>
        <v>0</v>
      </c>
      <c r="P209" s="250"/>
      <c r="Q209" s="251"/>
      <c r="S209" s="14"/>
      <c r="T209" s="11"/>
    </row>
    <row r="210" spans="1:20" x14ac:dyDescent="0.25">
      <c r="A210" s="154"/>
      <c r="B210" s="24" t="s">
        <v>178</v>
      </c>
      <c r="C210" s="339"/>
      <c r="D210" s="248"/>
      <c r="E210" s="248"/>
      <c r="F210" s="248"/>
      <c r="G210" s="248"/>
      <c r="H210" s="248"/>
      <c r="I210" s="248"/>
      <c r="J210" s="248"/>
      <c r="K210" s="248"/>
      <c r="L210" s="248"/>
      <c r="M210" s="248"/>
      <c r="N210" s="248"/>
      <c r="O210" s="249">
        <f t="shared" si="5"/>
        <v>0</v>
      </c>
      <c r="P210" s="250"/>
      <c r="Q210" s="251"/>
      <c r="S210" s="14"/>
      <c r="T210" s="11"/>
    </row>
    <row r="211" spans="1:20" x14ac:dyDescent="0.25">
      <c r="A211" s="154"/>
      <c r="B211" s="24" t="s">
        <v>178</v>
      </c>
      <c r="C211" s="339"/>
      <c r="D211" s="248"/>
      <c r="E211" s="248"/>
      <c r="F211" s="248"/>
      <c r="G211" s="248"/>
      <c r="H211" s="248"/>
      <c r="I211" s="248"/>
      <c r="J211" s="248"/>
      <c r="K211" s="248"/>
      <c r="L211" s="248"/>
      <c r="M211" s="248"/>
      <c r="N211" s="248"/>
      <c r="O211" s="249">
        <f>SUM(F211:N211)</f>
        <v>0</v>
      </c>
      <c r="P211" s="250"/>
      <c r="Q211" s="251"/>
      <c r="S211" s="14"/>
      <c r="T211" s="11"/>
    </row>
    <row r="212" spans="1:20" x14ac:dyDescent="0.25">
      <c r="A212" s="154"/>
      <c r="B212" s="24" t="s">
        <v>178</v>
      </c>
      <c r="C212" s="339"/>
      <c r="D212" s="248"/>
      <c r="E212" s="248"/>
      <c r="F212" s="248"/>
      <c r="G212" s="248"/>
      <c r="H212" s="248"/>
      <c r="I212" s="248"/>
      <c r="J212" s="248"/>
      <c r="K212" s="248"/>
      <c r="L212" s="248"/>
      <c r="M212" s="248"/>
      <c r="N212" s="248"/>
      <c r="O212" s="249">
        <f>SUM(F212:N212)</f>
        <v>0</v>
      </c>
      <c r="P212" s="250"/>
      <c r="Q212" s="251"/>
      <c r="S212" s="14"/>
      <c r="T212" s="11"/>
    </row>
    <row r="213" spans="1:20" x14ac:dyDescent="0.25">
      <c r="A213" s="154"/>
      <c r="B213" s="24" t="s">
        <v>178</v>
      </c>
      <c r="C213" s="340" t="s">
        <v>37</v>
      </c>
      <c r="D213" s="248"/>
      <c r="E213" s="248"/>
      <c r="F213" s="248"/>
      <c r="G213" s="248"/>
      <c r="H213" s="248"/>
      <c r="I213" s="248"/>
      <c r="J213" s="248"/>
      <c r="K213" s="248"/>
      <c r="L213" s="248"/>
      <c r="M213" s="248"/>
      <c r="N213" s="248"/>
      <c r="O213" s="249">
        <f>SUM(F213:N213)</f>
        <v>0</v>
      </c>
      <c r="P213" s="250"/>
      <c r="Q213" s="251"/>
      <c r="S213" s="14"/>
      <c r="T213" s="11"/>
    </row>
    <row r="214" spans="1:20" x14ac:dyDescent="0.25">
      <c r="A214" s="154"/>
      <c r="B214" s="24" t="s">
        <v>178</v>
      </c>
      <c r="C214" s="341"/>
      <c r="D214" s="248"/>
      <c r="E214" s="248"/>
      <c r="F214" s="248"/>
      <c r="G214" s="248"/>
      <c r="H214" s="248"/>
      <c r="I214" s="248"/>
      <c r="J214" s="248"/>
      <c r="K214" s="248"/>
      <c r="L214" s="248"/>
      <c r="M214" s="248"/>
      <c r="N214" s="248"/>
      <c r="O214" s="249">
        <f t="shared" si="5"/>
        <v>0</v>
      </c>
      <c r="P214" s="250"/>
      <c r="Q214" s="251"/>
      <c r="S214" s="14"/>
      <c r="T214" s="11"/>
    </row>
    <row r="215" spans="1:20" x14ac:dyDescent="0.25">
      <c r="A215" s="154"/>
      <c r="B215" s="465" t="s">
        <v>179</v>
      </c>
      <c r="C215" s="466"/>
      <c r="D215" s="466"/>
      <c r="E215" s="466"/>
      <c r="F215" s="466"/>
      <c r="G215" s="466"/>
      <c r="H215" s="466"/>
      <c r="I215" s="466"/>
      <c r="J215" s="466"/>
      <c r="K215" s="466"/>
      <c r="L215" s="466"/>
      <c r="M215" s="466"/>
      <c r="N215" s="466"/>
      <c r="O215" s="466"/>
      <c r="P215" s="242">
        <f>SUM(O217:O232)</f>
        <v>0</v>
      </c>
      <c r="Q215" s="243">
        <f>SUM(Q217:Q232)</f>
        <v>0</v>
      </c>
      <c r="S215" s="14"/>
      <c r="T215" s="11"/>
    </row>
    <row r="216" spans="1:20" x14ac:dyDescent="0.25">
      <c r="A216" s="154"/>
      <c r="B216" s="342" t="s">
        <v>0</v>
      </c>
      <c r="C216" s="244" t="s">
        <v>1</v>
      </c>
      <c r="D216" s="244" t="s">
        <v>2</v>
      </c>
      <c r="E216" s="244" t="s">
        <v>28</v>
      </c>
      <c r="F216" s="244" t="s">
        <v>3</v>
      </c>
      <c r="G216" s="244" t="s">
        <v>4</v>
      </c>
      <c r="H216" s="244" t="s">
        <v>5</v>
      </c>
      <c r="I216" s="244" t="s">
        <v>6</v>
      </c>
      <c r="J216" s="244" t="s">
        <v>7</v>
      </c>
      <c r="K216" s="244" t="s">
        <v>8</v>
      </c>
      <c r="L216" s="244" t="s">
        <v>9</v>
      </c>
      <c r="M216" s="244" t="s">
        <v>10</v>
      </c>
      <c r="N216" s="244" t="s">
        <v>11</v>
      </c>
      <c r="O216" s="244" t="s">
        <v>12</v>
      </c>
      <c r="P216" s="245" t="s">
        <v>22</v>
      </c>
      <c r="Q216" s="246" t="s">
        <v>37</v>
      </c>
      <c r="S216" s="14"/>
      <c r="T216" s="11"/>
    </row>
    <row r="217" spans="1:20" x14ac:dyDescent="0.25">
      <c r="A217" s="154"/>
      <c r="B217" s="247" t="s">
        <v>179</v>
      </c>
      <c r="C217" s="339"/>
      <c r="D217" s="248"/>
      <c r="E217" s="248"/>
      <c r="F217" s="248"/>
      <c r="G217" s="248"/>
      <c r="H217" s="248"/>
      <c r="I217" s="248"/>
      <c r="J217" s="248"/>
      <c r="K217" s="248"/>
      <c r="L217" s="248"/>
      <c r="M217" s="248"/>
      <c r="N217" s="248"/>
      <c r="O217" s="249">
        <f t="shared" si="5"/>
        <v>0</v>
      </c>
      <c r="P217" s="250"/>
      <c r="Q217" s="251"/>
      <c r="S217" s="14"/>
      <c r="T217" s="11"/>
    </row>
    <row r="218" spans="1:20" x14ac:dyDescent="0.25">
      <c r="A218" s="154"/>
      <c r="B218" s="247" t="s">
        <v>179</v>
      </c>
      <c r="C218" s="339"/>
      <c r="D218" s="248"/>
      <c r="E218" s="248"/>
      <c r="F218" s="248"/>
      <c r="G218" s="248"/>
      <c r="H218" s="248"/>
      <c r="I218" s="248"/>
      <c r="J218" s="248"/>
      <c r="K218" s="248"/>
      <c r="L218" s="248"/>
      <c r="M218" s="248"/>
      <c r="N218" s="248"/>
      <c r="O218" s="249">
        <f t="shared" si="5"/>
        <v>0</v>
      </c>
      <c r="P218" s="250"/>
      <c r="Q218" s="251"/>
      <c r="S218" s="14"/>
      <c r="T218" s="11"/>
    </row>
    <row r="219" spans="1:20" x14ac:dyDescent="0.25">
      <c r="A219" s="154"/>
      <c r="B219" s="247" t="s">
        <v>179</v>
      </c>
      <c r="C219" s="339"/>
      <c r="D219" s="248"/>
      <c r="E219" s="248"/>
      <c r="F219" s="248"/>
      <c r="G219" s="248"/>
      <c r="H219" s="248"/>
      <c r="I219" s="248"/>
      <c r="J219" s="248"/>
      <c r="K219" s="248"/>
      <c r="L219" s="248"/>
      <c r="M219" s="248"/>
      <c r="N219" s="248"/>
      <c r="O219" s="249">
        <f t="shared" si="5"/>
        <v>0</v>
      </c>
      <c r="P219" s="250"/>
      <c r="Q219" s="251"/>
      <c r="S219" s="14"/>
      <c r="T219" s="11"/>
    </row>
    <row r="220" spans="1:20" x14ac:dyDescent="0.25">
      <c r="A220" s="154"/>
      <c r="B220" s="247" t="s">
        <v>179</v>
      </c>
      <c r="C220" s="339"/>
      <c r="D220" s="248"/>
      <c r="E220" s="248"/>
      <c r="F220" s="248"/>
      <c r="G220" s="248"/>
      <c r="H220" s="248"/>
      <c r="I220" s="248"/>
      <c r="J220" s="248"/>
      <c r="K220" s="248"/>
      <c r="L220" s="248"/>
      <c r="M220" s="248"/>
      <c r="N220" s="248"/>
      <c r="O220" s="249">
        <f t="shared" si="5"/>
        <v>0</v>
      </c>
      <c r="P220" s="250"/>
      <c r="Q220" s="251"/>
      <c r="S220" s="14"/>
      <c r="T220" s="11"/>
    </row>
    <row r="221" spans="1:20" x14ac:dyDescent="0.25">
      <c r="A221" s="154"/>
      <c r="B221" s="247" t="s">
        <v>179</v>
      </c>
      <c r="C221" s="339"/>
      <c r="D221" s="248"/>
      <c r="E221" s="248"/>
      <c r="F221" s="248"/>
      <c r="G221" s="248"/>
      <c r="H221" s="248"/>
      <c r="I221" s="248"/>
      <c r="J221" s="248"/>
      <c r="K221" s="248"/>
      <c r="L221" s="248"/>
      <c r="M221" s="248"/>
      <c r="N221" s="248"/>
      <c r="O221" s="249">
        <f t="shared" si="5"/>
        <v>0</v>
      </c>
      <c r="P221" s="250"/>
      <c r="Q221" s="251"/>
      <c r="S221" s="14"/>
      <c r="T221" s="11"/>
    </row>
    <row r="222" spans="1:20" x14ac:dyDescent="0.25">
      <c r="A222" s="154"/>
      <c r="B222" s="247" t="s">
        <v>179</v>
      </c>
      <c r="C222" s="339"/>
      <c r="D222" s="248"/>
      <c r="E222" s="248"/>
      <c r="F222" s="248"/>
      <c r="G222" s="248"/>
      <c r="H222" s="248"/>
      <c r="I222" s="248"/>
      <c r="J222" s="248"/>
      <c r="K222" s="248"/>
      <c r="L222" s="248"/>
      <c r="M222" s="248"/>
      <c r="N222" s="248"/>
      <c r="O222" s="249">
        <f t="shared" si="5"/>
        <v>0</v>
      </c>
      <c r="P222" s="250"/>
      <c r="Q222" s="251"/>
      <c r="S222" s="14"/>
      <c r="T222" s="11"/>
    </row>
    <row r="223" spans="1:20" x14ac:dyDescent="0.25">
      <c r="A223" s="154"/>
      <c r="B223" s="247" t="s">
        <v>179</v>
      </c>
      <c r="C223" s="339"/>
      <c r="D223" s="248"/>
      <c r="E223" s="248"/>
      <c r="F223" s="248"/>
      <c r="G223" s="248"/>
      <c r="H223" s="248"/>
      <c r="I223" s="248"/>
      <c r="J223" s="248"/>
      <c r="K223" s="248"/>
      <c r="L223" s="248"/>
      <c r="M223" s="248"/>
      <c r="N223" s="248"/>
      <c r="O223" s="249">
        <f t="shared" si="5"/>
        <v>0</v>
      </c>
      <c r="P223" s="250"/>
      <c r="Q223" s="251"/>
      <c r="S223" s="14"/>
      <c r="T223" s="11"/>
    </row>
    <row r="224" spans="1:20" x14ac:dyDescent="0.25">
      <c r="A224" s="154"/>
      <c r="B224" s="247" t="s">
        <v>179</v>
      </c>
      <c r="C224" s="339"/>
      <c r="D224" s="248"/>
      <c r="E224" s="248"/>
      <c r="F224" s="248"/>
      <c r="G224" s="248"/>
      <c r="H224" s="248"/>
      <c r="I224" s="248"/>
      <c r="J224" s="248"/>
      <c r="K224" s="248"/>
      <c r="L224" s="248"/>
      <c r="M224" s="248"/>
      <c r="N224" s="248"/>
      <c r="O224" s="249">
        <f t="shared" si="5"/>
        <v>0</v>
      </c>
      <c r="P224" s="250"/>
      <c r="Q224" s="251"/>
      <c r="S224" s="14"/>
      <c r="T224" s="11"/>
    </row>
    <row r="225" spans="1:20" x14ac:dyDescent="0.25">
      <c r="A225" s="154"/>
      <c r="B225" s="247" t="s">
        <v>179</v>
      </c>
      <c r="C225" s="339"/>
      <c r="D225" s="248"/>
      <c r="E225" s="248"/>
      <c r="F225" s="248"/>
      <c r="G225" s="248"/>
      <c r="H225" s="248"/>
      <c r="I225" s="248"/>
      <c r="J225" s="248"/>
      <c r="K225" s="248"/>
      <c r="L225" s="248"/>
      <c r="M225" s="248"/>
      <c r="N225" s="248"/>
      <c r="O225" s="249">
        <f t="shared" si="5"/>
        <v>0</v>
      </c>
      <c r="P225" s="250"/>
      <c r="Q225" s="251"/>
      <c r="S225" s="14"/>
      <c r="T225" s="11"/>
    </row>
    <row r="226" spans="1:20" x14ac:dyDescent="0.25">
      <c r="A226" s="154"/>
      <c r="B226" s="247" t="s">
        <v>179</v>
      </c>
      <c r="C226" s="339"/>
      <c r="D226" s="248"/>
      <c r="E226" s="248"/>
      <c r="F226" s="248"/>
      <c r="G226" s="248"/>
      <c r="H226" s="248"/>
      <c r="I226" s="248"/>
      <c r="J226" s="248"/>
      <c r="K226" s="248"/>
      <c r="L226" s="248"/>
      <c r="M226" s="248"/>
      <c r="N226" s="248"/>
      <c r="O226" s="249">
        <f t="shared" si="5"/>
        <v>0</v>
      </c>
      <c r="P226" s="250"/>
      <c r="Q226" s="251"/>
      <c r="S226" s="14"/>
      <c r="T226" s="11"/>
    </row>
    <row r="227" spans="1:20" x14ac:dyDescent="0.25">
      <c r="A227" s="154"/>
      <c r="B227" s="247" t="s">
        <v>179</v>
      </c>
      <c r="C227" s="339"/>
      <c r="D227" s="248"/>
      <c r="E227" s="248"/>
      <c r="F227" s="248"/>
      <c r="G227" s="248"/>
      <c r="H227" s="248"/>
      <c r="I227" s="248"/>
      <c r="J227" s="248"/>
      <c r="K227" s="248"/>
      <c r="L227" s="248"/>
      <c r="M227" s="248"/>
      <c r="N227" s="248"/>
      <c r="O227" s="249">
        <f t="shared" si="5"/>
        <v>0</v>
      </c>
      <c r="P227" s="250"/>
      <c r="Q227" s="251"/>
      <c r="S227" s="14"/>
      <c r="T227" s="11"/>
    </row>
    <row r="228" spans="1:20" x14ac:dyDescent="0.25">
      <c r="A228" s="154"/>
      <c r="B228" s="247" t="s">
        <v>179</v>
      </c>
      <c r="C228" s="339"/>
      <c r="D228" s="248"/>
      <c r="E228" s="248"/>
      <c r="F228" s="248"/>
      <c r="G228" s="248"/>
      <c r="H228" s="248"/>
      <c r="I228" s="248"/>
      <c r="J228" s="248"/>
      <c r="K228" s="248"/>
      <c r="L228" s="248"/>
      <c r="M228" s="248"/>
      <c r="N228" s="248"/>
      <c r="O228" s="249">
        <f t="shared" si="5"/>
        <v>0</v>
      </c>
      <c r="P228" s="250"/>
      <c r="Q228" s="251"/>
      <c r="S228" s="14"/>
      <c r="T228" s="11"/>
    </row>
    <row r="229" spans="1:20" x14ac:dyDescent="0.25">
      <c r="A229" s="154"/>
      <c r="B229" s="247" t="s">
        <v>179</v>
      </c>
      <c r="C229" s="339"/>
      <c r="D229" s="248"/>
      <c r="E229" s="248"/>
      <c r="F229" s="248"/>
      <c r="G229" s="248"/>
      <c r="H229" s="248"/>
      <c r="I229" s="248"/>
      <c r="J229" s="248"/>
      <c r="K229" s="248"/>
      <c r="L229" s="248"/>
      <c r="M229" s="248"/>
      <c r="N229" s="248"/>
      <c r="O229" s="249">
        <f t="shared" si="5"/>
        <v>0</v>
      </c>
      <c r="P229" s="250"/>
      <c r="Q229" s="251"/>
      <c r="S229" s="14"/>
      <c r="T229" s="11"/>
    </row>
    <row r="230" spans="1:20" x14ac:dyDescent="0.25">
      <c r="A230" s="154"/>
      <c r="B230" s="247" t="s">
        <v>179</v>
      </c>
      <c r="C230" s="339"/>
      <c r="D230" s="248"/>
      <c r="E230" s="248"/>
      <c r="F230" s="248"/>
      <c r="G230" s="248"/>
      <c r="H230" s="248"/>
      <c r="I230" s="248"/>
      <c r="J230" s="248"/>
      <c r="K230" s="248"/>
      <c r="L230" s="248"/>
      <c r="M230" s="248"/>
      <c r="N230" s="248"/>
      <c r="O230" s="249">
        <f t="shared" si="5"/>
        <v>0</v>
      </c>
      <c r="P230" s="250"/>
      <c r="Q230" s="251"/>
      <c r="S230" s="14"/>
      <c r="T230" s="11"/>
    </row>
    <row r="231" spans="1:20" x14ac:dyDescent="0.25">
      <c r="A231" s="154"/>
      <c r="B231" s="247" t="s">
        <v>179</v>
      </c>
      <c r="C231" s="340" t="s">
        <v>37</v>
      </c>
      <c r="D231" s="248"/>
      <c r="E231" s="248"/>
      <c r="F231" s="248"/>
      <c r="G231" s="248"/>
      <c r="H231" s="248"/>
      <c r="I231" s="248"/>
      <c r="J231" s="248"/>
      <c r="K231" s="248"/>
      <c r="L231" s="248"/>
      <c r="M231" s="248"/>
      <c r="N231" s="248"/>
      <c r="O231" s="249">
        <f t="shared" si="5"/>
        <v>0</v>
      </c>
      <c r="P231" s="250"/>
      <c r="Q231" s="251"/>
      <c r="S231" s="14"/>
      <c r="T231" s="11"/>
    </row>
    <row r="232" spans="1:20" x14ac:dyDescent="0.25">
      <c r="A232" s="154"/>
      <c r="B232" s="247" t="s">
        <v>179</v>
      </c>
      <c r="C232" s="341"/>
      <c r="D232" s="248"/>
      <c r="E232" s="248"/>
      <c r="F232" s="248"/>
      <c r="G232" s="248"/>
      <c r="H232" s="248"/>
      <c r="I232" s="248"/>
      <c r="J232" s="248"/>
      <c r="K232" s="248"/>
      <c r="L232" s="248"/>
      <c r="M232" s="248"/>
      <c r="N232" s="248"/>
      <c r="O232" s="249">
        <f t="shared" si="5"/>
        <v>0</v>
      </c>
      <c r="P232" s="250"/>
      <c r="Q232" s="251"/>
      <c r="S232" s="14"/>
      <c r="T232" s="11"/>
    </row>
    <row r="233" spans="1:20" x14ac:dyDescent="0.25">
      <c r="A233" s="154"/>
      <c r="B233" s="465" t="s">
        <v>180</v>
      </c>
      <c r="C233" s="466"/>
      <c r="D233" s="466"/>
      <c r="E233" s="466"/>
      <c r="F233" s="466"/>
      <c r="G233" s="466"/>
      <c r="H233" s="466"/>
      <c r="I233" s="466"/>
      <c r="J233" s="466"/>
      <c r="K233" s="466"/>
      <c r="L233" s="466"/>
      <c r="M233" s="466"/>
      <c r="N233" s="466"/>
      <c r="O233" s="466"/>
      <c r="P233" s="242">
        <f>SUM(O235:O253)</f>
        <v>0</v>
      </c>
      <c r="Q233" s="243">
        <f>SUM(Q235:Q253)</f>
        <v>0</v>
      </c>
      <c r="S233" s="14"/>
      <c r="T233" s="11"/>
    </row>
    <row r="234" spans="1:20" x14ac:dyDescent="0.25">
      <c r="A234" s="154"/>
      <c r="B234" s="342" t="s">
        <v>0</v>
      </c>
      <c r="C234" s="244" t="s">
        <v>1</v>
      </c>
      <c r="D234" s="244" t="s">
        <v>2</v>
      </c>
      <c r="E234" s="244" t="s">
        <v>28</v>
      </c>
      <c r="F234" s="244" t="s">
        <v>3</v>
      </c>
      <c r="G234" s="244" t="s">
        <v>4</v>
      </c>
      <c r="H234" s="244" t="s">
        <v>5</v>
      </c>
      <c r="I234" s="244" t="s">
        <v>6</v>
      </c>
      <c r="J234" s="244" t="s">
        <v>7</v>
      </c>
      <c r="K234" s="244" t="s">
        <v>8</v>
      </c>
      <c r="L234" s="244" t="s">
        <v>9</v>
      </c>
      <c r="M234" s="244" t="s">
        <v>10</v>
      </c>
      <c r="N234" s="244" t="s">
        <v>11</v>
      </c>
      <c r="O234" s="244" t="s">
        <v>12</v>
      </c>
      <c r="P234" s="245" t="s">
        <v>22</v>
      </c>
      <c r="Q234" s="246" t="s">
        <v>37</v>
      </c>
      <c r="S234" s="14"/>
      <c r="T234" s="11"/>
    </row>
    <row r="235" spans="1:20" x14ac:dyDescent="0.25">
      <c r="A235" s="154"/>
      <c r="B235" s="24" t="s">
        <v>180</v>
      </c>
      <c r="C235" s="339"/>
      <c r="D235" s="248"/>
      <c r="E235" s="248"/>
      <c r="F235" s="248"/>
      <c r="G235" s="248"/>
      <c r="H235" s="248"/>
      <c r="I235" s="248"/>
      <c r="J235" s="248"/>
      <c r="K235" s="248"/>
      <c r="L235" s="248"/>
      <c r="M235" s="248"/>
      <c r="N235" s="248"/>
      <c r="O235" s="249">
        <f t="shared" si="5"/>
        <v>0</v>
      </c>
      <c r="P235" s="250"/>
      <c r="Q235" s="251"/>
      <c r="S235" s="14"/>
      <c r="T235" s="11"/>
    </row>
    <row r="236" spans="1:20" x14ac:dyDescent="0.25">
      <c r="A236" s="154"/>
      <c r="B236" s="24" t="s">
        <v>180</v>
      </c>
      <c r="C236" s="339"/>
      <c r="D236" s="248"/>
      <c r="E236" s="248"/>
      <c r="F236" s="248"/>
      <c r="G236" s="248"/>
      <c r="H236" s="248"/>
      <c r="I236" s="248"/>
      <c r="J236" s="248"/>
      <c r="K236" s="248"/>
      <c r="L236" s="248"/>
      <c r="M236" s="248"/>
      <c r="N236" s="248"/>
      <c r="O236" s="249">
        <f t="shared" si="5"/>
        <v>0</v>
      </c>
      <c r="P236" s="250"/>
      <c r="Q236" s="251"/>
      <c r="S236" s="14"/>
      <c r="T236" s="11"/>
    </row>
    <row r="237" spans="1:20" x14ac:dyDescent="0.25">
      <c r="A237" s="154"/>
      <c r="B237" s="24" t="s">
        <v>180</v>
      </c>
      <c r="C237" s="339"/>
      <c r="D237" s="248"/>
      <c r="E237" s="248"/>
      <c r="F237" s="248"/>
      <c r="G237" s="248"/>
      <c r="H237" s="248"/>
      <c r="I237" s="248"/>
      <c r="J237" s="248"/>
      <c r="K237" s="248"/>
      <c r="L237" s="248"/>
      <c r="M237" s="248"/>
      <c r="N237" s="248"/>
      <c r="O237" s="249">
        <f t="shared" si="5"/>
        <v>0</v>
      </c>
      <c r="P237" s="250"/>
      <c r="Q237" s="251"/>
      <c r="S237" s="14"/>
      <c r="T237" s="11"/>
    </row>
    <row r="238" spans="1:20" x14ac:dyDescent="0.25">
      <c r="A238" s="154"/>
      <c r="B238" s="24" t="s">
        <v>180</v>
      </c>
      <c r="C238" s="339"/>
      <c r="D238" s="248"/>
      <c r="E238" s="248"/>
      <c r="F238" s="248"/>
      <c r="G238" s="248"/>
      <c r="H238" s="248"/>
      <c r="I238" s="248"/>
      <c r="J238" s="248"/>
      <c r="K238" s="248"/>
      <c r="L238" s="248"/>
      <c r="M238" s="248"/>
      <c r="N238" s="248"/>
      <c r="O238" s="249">
        <f t="shared" si="5"/>
        <v>0</v>
      </c>
      <c r="P238" s="250"/>
      <c r="Q238" s="251"/>
      <c r="S238" s="14"/>
      <c r="T238" s="11"/>
    </row>
    <row r="239" spans="1:20" x14ac:dyDescent="0.25">
      <c r="A239" s="154"/>
      <c r="B239" s="24" t="s">
        <v>180</v>
      </c>
      <c r="C239" s="339"/>
      <c r="D239" s="248"/>
      <c r="E239" s="248"/>
      <c r="F239" s="248"/>
      <c r="G239" s="248"/>
      <c r="H239" s="248"/>
      <c r="I239" s="248"/>
      <c r="J239" s="248"/>
      <c r="K239" s="248"/>
      <c r="L239" s="248"/>
      <c r="M239" s="248"/>
      <c r="N239" s="248"/>
      <c r="O239" s="249">
        <f t="shared" si="5"/>
        <v>0</v>
      </c>
      <c r="P239" s="250"/>
      <c r="Q239" s="251"/>
      <c r="S239" s="14"/>
      <c r="T239" s="11"/>
    </row>
    <row r="240" spans="1:20" x14ac:dyDescent="0.25">
      <c r="A240" s="154"/>
      <c r="B240" s="24" t="s">
        <v>180</v>
      </c>
      <c r="C240" s="339"/>
      <c r="D240" s="248"/>
      <c r="E240" s="248"/>
      <c r="F240" s="248"/>
      <c r="G240" s="248"/>
      <c r="H240" s="248"/>
      <c r="I240" s="248"/>
      <c r="J240" s="248"/>
      <c r="K240" s="248"/>
      <c r="L240" s="248"/>
      <c r="M240" s="248"/>
      <c r="N240" s="248"/>
      <c r="O240" s="249">
        <f t="shared" si="5"/>
        <v>0</v>
      </c>
      <c r="P240" s="250"/>
      <c r="Q240" s="251"/>
      <c r="S240" s="14"/>
      <c r="T240" s="11"/>
    </row>
    <row r="241" spans="1:20" x14ac:dyDescent="0.25">
      <c r="A241" s="154"/>
      <c r="B241" s="24" t="s">
        <v>180</v>
      </c>
      <c r="C241" s="339"/>
      <c r="D241" s="248"/>
      <c r="E241" s="248"/>
      <c r="F241" s="248"/>
      <c r="G241" s="248"/>
      <c r="H241" s="248"/>
      <c r="I241" s="248"/>
      <c r="J241" s="248"/>
      <c r="K241" s="248"/>
      <c r="L241" s="248"/>
      <c r="M241" s="248"/>
      <c r="N241" s="248"/>
      <c r="O241" s="249">
        <f t="shared" si="5"/>
        <v>0</v>
      </c>
      <c r="P241" s="250"/>
      <c r="Q241" s="251"/>
      <c r="S241" s="14"/>
      <c r="T241" s="11"/>
    </row>
    <row r="242" spans="1:20" x14ac:dyDescent="0.25">
      <c r="A242" s="154"/>
      <c r="B242" s="24" t="s">
        <v>180</v>
      </c>
      <c r="C242" s="339"/>
      <c r="D242" s="248"/>
      <c r="E242" s="248"/>
      <c r="F242" s="248"/>
      <c r="G242" s="248"/>
      <c r="H242" s="248"/>
      <c r="I242" s="248"/>
      <c r="J242" s="248"/>
      <c r="K242" s="248"/>
      <c r="L242" s="248"/>
      <c r="M242" s="248"/>
      <c r="N242" s="248"/>
      <c r="O242" s="249">
        <f t="shared" si="5"/>
        <v>0</v>
      </c>
      <c r="P242" s="250"/>
      <c r="Q242" s="251"/>
      <c r="S242" s="14"/>
      <c r="T242" s="11"/>
    </row>
    <row r="243" spans="1:20" x14ac:dyDescent="0.25">
      <c r="A243" s="154"/>
      <c r="B243" s="24" t="s">
        <v>180</v>
      </c>
      <c r="C243" s="339"/>
      <c r="D243" s="248"/>
      <c r="E243" s="248"/>
      <c r="F243" s="248"/>
      <c r="G243" s="248"/>
      <c r="H243" s="248"/>
      <c r="I243" s="248"/>
      <c r="J243" s="248"/>
      <c r="K243" s="248"/>
      <c r="L243" s="248"/>
      <c r="M243" s="248"/>
      <c r="N243" s="248"/>
      <c r="O243" s="249">
        <f t="shared" si="5"/>
        <v>0</v>
      </c>
      <c r="P243" s="250"/>
      <c r="Q243" s="251"/>
      <c r="S243" s="14"/>
      <c r="T243" s="11"/>
    </row>
    <row r="244" spans="1:20" x14ac:dyDescent="0.25">
      <c r="A244" s="154"/>
      <c r="B244" s="24" t="s">
        <v>180</v>
      </c>
      <c r="C244" s="339"/>
      <c r="D244" s="248"/>
      <c r="E244" s="248"/>
      <c r="F244" s="248"/>
      <c r="G244" s="248"/>
      <c r="H244" s="248"/>
      <c r="I244" s="248"/>
      <c r="J244" s="248"/>
      <c r="K244" s="248"/>
      <c r="L244" s="248"/>
      <c r="M244" s="248"/>
      <c r="N244" s="248"/>
      <c r="O244" s="249">
        <f t="shared" si="5"/>
        <v>0</v>
      </c>
      <c r="P244" s="250"/>
      <c r="Q244" s="251"/>
      <c r="S244" s="14"/>
      <c r="T244" s="11"/>
    </row>
    <row r="245" spans="1:20" x14ac:dyDescent="0.25">
      <c r="A245" s="154"/>
      <c r="B245" s="24" t="s">
        <v>180</v>
      </c>
      <c r="C245" s="339"/>
      <c r="D245" s="248"/>
      <c r="E245" s="248"/>
      <c r="F245" s="248"/>
      <c r="G245" s="248"/>
      <c r="H245" s="248"/>
      <c r="I245" s="248"/>
      <c r="J245" s="248"/>
      <c r="K245" s="248"/>
      <c r="L245" s="248"/>
      <c r="M245" s="248"/>
      <c r="N245" s="248"/>
      <c r="O245" s="249">
        <f t="shared" si="5"/>
        <v>0</v>
      </c>
      <c r="P245" s="250"/>
      <c r="Q245" s="251"/>
      <c r="S245" s="14"/>
      <c r="T245" s="11"/>
    </row>
    <row r="246" spans="1:20" x14ac:dyDescent="0.25">
      <c r="A246" s="154"/>
      <c r="B246" s="24" t="s">
        <v>180</v>
      </c>
      <c r="C246" s="339"/>
      <c r="D246" s="248"/>
      <c r="E246" s="248"/>
      <c r="F246" s="248"/>
      <c r="G246" s="248"/>
      <c r="H246" s="248"/>
      <c r="I246" s="248"/>
      <c r="J246" s="248"/>
      <c r="K246" s="248"/>
      <c r="L246" s="248"/>
      <c r="M246" s="248"/>
      <c r="N246" s="248"/>
      <c r="O246" s="249">
        <f t="shared" si="5"/>
        <v>0</v>
      </c>
      <c r="P246" s="250"/>
      <c r="Q246" s="251"/>
      <c r="S246" s="14"/>
      <c r="T246" s="11"/>
    </row>
    <row r="247" spans="1:20" x14ac:dyDescent="0.25">
      <c r="A247" s="154"/>
      <c r="B247" s="24" t="s">
        <v>180</v>
      </c>
      <c r="C247" s="339"/>
      <c r="D247" s="248"/>
      <c r="E247" s="248"/>
      <c r="F247" s="248"/>
      <c r="G247" s="248"/>
      <c r="H247" s="248"/>
      <c r="I247" s="248"/>
      <c r="J247" s="248"/>
      <c r="K247" s="248"/>
      <c r="L247" s="248"/>
      <c r="M247" s="248"/>
      <c r="N247" s="248"/>
      <c r="O247" s="249">
        <f t="shared" si="5"/>
        <v>0</v>
      </c>
      <c r="P247" s="250"/>
      <c r="Q247" s="251"/>
      <c r="S247" s="14"/>
      <c r="T247" s="11"/>
    </row>
    <row r="248" spans="1:20" x14ac:dyDescent="0.25">
      <c r="A248" s="154"/>
      <c r="B248" s="24" t="s">
        <v>180</v>
      </c>
      <c r="C248" s="339"/>
      <c r="D248" s="248"/>
      <c r="E248" s="248"/>
      <c r="F248" s="248"/>
      <c r="G248" s="248"/>
      <c r="H248" s="248"/>
      <c r="I248" s="248"/>
      <c r="J248" s="248"/>
      <c r="K248" s="248"/>
      <c r="L248" s="248"/>
      <c r="M248" s="248"/>
      <c r="N248" s="248"/>
      <c r="O248" s="249">
        <f t="shared" si="5"/>
        <v>0</v>
      </c>
      <c r="P248" s="250"/>
      <c r="Q248" s="251"/>
      <c r="S248" s="14"/>
      <c r="T248" s="11"/>
    </row>
    <row r="249" spans="1:20" x14ac:dyDescent="0.25">
      <c r="A249" s="154"/>
      <c r="B249" s="24" t="s">
        <v>180</v>
      </c>
      <c r="C249" s="339"/>
      <c r="D249" s="248"/>
      <c r="E249" s="248"/>
      <c r="F249" s="248"/>
      <c r="G249" s="248"/>
      <c r="H249" s="248"/>
      <c r="I249" s="248"/>
      <c r="J249" s="248"/>
      <c r="K249" s="248"/>
      <c r="L249" s="248"/>
      <c r="M249" s="248"/>
      <c r="N249" s="248"/>
      <c r="O249" s="249">
        <f t="shared" si="5"/>
        <v>0</v>
      </c>
      <c r="P249" s="250"/>
      <c r="Q249" s="251"/>
      <c r="S249" s="14"/>
      <c r="T249" s="11"/>
    </row>
    <row r="250" spans="1:20" x14ac:dyDescent="0.25">
      <c r="A250" s="154"/>
      <c r="B250" s="24" t="s">
        <v>180</v>
      </c>
      <c r="C250" s="339"/>
      <c r="D250" s="248"/>
      <c r="E250" s="248"/>
      <c r="F250" s="248"/>
      <c r="G250" s="248"/>
      <c r="H250" s="248"/>
      <c r="I250" s="248"/>
      <c r="J250" s="248"/>
      <c r="K250" s="248"/>
      <c r="L250" s="248"/>
      <c r="M250" s="248"/>
      <c r="N250" s="248"/>
      <c r="O250" s="249">
        <f t="shared" si="5"/>
        <v>0</v>
      </c>
      <c r="P250" s="250"/>
      <c r="Q250" s="251"/>
      <c r="S250" s="14"/>
      <c r="T250" s="11"/>
    </row>
    <row r="251" spans="1:20" x14ac:dyDescent="0.25">
      <c r="A251" s="154"/>
      <c r="B251" s="24" t="s">
        <v>180</v>
      </c>
      <c r="C251" s="339"/>
      <c r="D251" s="248"/>
      <c r="E251" s="248"/>
      <c r="F251" s="248"/>
      <c r="G251" s="248"/>
      <c r="H251" s="248"/>
      <c r="I251" s="248"/>
      <c r="J251" s="248"/>
      <c r="K251" s="248"/>
      <c r="L251" s="248"/>
      <c r="M251" s="248"/>
      <c r="N251" s="248"/>
      <c r="O251" s="249">
        <f t="shared" si="5"/>
        <v>0</v>
      </c>
      <c r="P251" s="250"/>
      <c r="Q251" s="251"/>
      <c r="S251" s="14"/>
      <c r="T251" s="11"/>
    </row>
    <row r="252" spans="1:20" x14ac:dyDescent="0.25">
      <c r="A252" s="154"/>
      <c r="B252" s="24" t="s">
        <v>180</v>
      </c>
      <c r="C252" s="340" t="s">
        <v>37</v>
      </c>
      <c r="D252" s="248"/>
      <c r="E252" s="248"/>
      <c r="F252" s="248"/>
      <c r="G252" s="248"/>
      <c r="H252" s="248"/>
      <c r="I252" s="248"/>
      <c r="J252" s="248"/>
      <c r="K252" s="248"/>
      <c r="L252" s="248"/>
      <c r="M252" s="248"/>
      <c r="N252" s="248"/>
      <c r="O252" s="249">
        <f t="shared" si="5"/>
        <v>0</v>
      </c>
      <c r="P252" s="250"/>
      <c r="Q252" s="251"/>
      <c r="S252" s="14"/>
      <c r="T252" s="11"/>
    </row>
    <row r="253" spans="1:20" x14ac:dyDescent="0.25">
      <c r="A253" s="154"/>
      <c r="B253" s="24" t="s">
        <v>180</v>
      </c>
      <c r="C253" s="341"/>
      <c r="D253" s="248"/>
      <c r="E253" s="248"/>
      <c r="F253" s="248"/>
      <c r="G253" s="248"/>
      <c r="H253" s="248"/>
      <c r="I253" s="248"/>
      <c r="J253" s="248"/>
      <c r="K253" s="248"/>
      <c r="L253" s="248"/>
      <c r="M253" s="248"/>
      <c r="N253" s="248"/>
      <c r="O253" s="249">
        <f t="shared" si="5"/>
        <v>0</v>
      </c>
      <c r="P253" s="250"/>
      <c r="Q253" s="251"/>
      <c r="S253" s="14"/>
      <c r="T253" s="11"/>
    </row>
    <row r="254" spans="1:20" x14ac:dyDescent="0.25">
      <c r="A254" s="154"/>
      <c r="B254" s="465" t="s">
        <v>184</v>
      </c>
      <c r="C254" s="466"/>
      <c r="D254" s="466"/>
      <c r="E254" s="466"/>
      <c r="F254" s="466"/>
      <c r="G254" s="466"/>
      <c r="H254" s="466"/>
      <c r="I254" s="466"/>
      <c r="J254" s="466"/>
      <c r="K254" s="466"/>
      <c r="L254" s="466"/>
      <c r="M254" s="466"/>
      <c r="N254" s="466"/>
      <c r="O254" s="466"/>
      <c r="P254" s="242">
        <f>SUM(O256:O268)</f>
        <v>0</v>
      </c>
      <c r="Q254" s="243">
        <f>SUM(Q256:Q268)</f>
        <v>0</v>
      </c>
      <c r="S254" s="14"/>
      <c r="T254" s="11"/>
    </row>
    <row r="255" spans="1:20" x14ac:dyDescent="0.25">
      <c r="A255" s="154"/>
      <c r="B255" s="342" t="s">
        <v>0</v>
      </c>
      <c r="C255" s="244" t="s">
        <v>1</v>
      </c>
      <c r="D255" s="244" t="s">
        <v>2</v>
      </c>
      <c r="E255" s="244" t="s">
        <v>28</v>
      </c>
      <c r="F255" s="244" t="s">
        <v>3</v>
      </c>
      <c r="G255" s="244" t="s">
        <v>4</v>
      </c>
      <c r="H255" s="244" t="s">
        <v>5</v>
      </c>
      <c r="I255" s="244" t="s">
        <v>6</v>
      </c>
      <c r="J255" s="244" t="s">
        <v>7</v>
      </c>
      <c r="K255" s="244" t="s">
        <v>8</v>
      </c>
      <c r="L255" s="244" t="s">
        <v>9</v>
      </c>
      <c r="M255" s="244" t="s">
        <v>10</v>
      </c>
      <c r="N255" s="244" t="s">
        <v>11</v>
      </c>
      <c r="O255" s="244" t="s">
        <v>12</v>
      </c>
      <c r="P255" s="245" t="s">
        <v>22</v>
      </c>
      <c r="Q255" s="246" t="s">
        <v>37</v>
      </c>
      <c r="S255" s="14"/>
      <c r="T255" s="11"/>
    </row>
    <row r="256" spans="1:20" x14ac:dyDescent="0.25">
      <c r="A256" s="154"/>
      <c r="B256" s="93" t="s">
        <v>184</v>
      </c>
      <c r="C256" s="339"/>
      <c r="D256" s="248"/>
      <c r="E256" s="248"/>
      <c r="F256" s="248"/>
      <c r="G256" s="248"/>
      <c r="H256" s="248"/>
      <c r="I256" s="248"/>
      <c r="J256" s="248"/>
      <c r="K256" s="248"/>
      <c r="L256" s="248"/>
      <c r="M256" s="248"/>
      <c r="N256" s="248"/>
      <c r="O256" s="249">
        <f t="shared" si="5"/>
        <v>0</v>
      </c>
      <c r="P256" s="250"/>
      <c r="Q256" s="251"/>
      <c r="S256" s="14"/>
      <c r="T256" s="11"/>
    </row>
    <row r="257" spans="1:20" x14ac:dyDescent="0.25">
      <c r="A257" s="154"/>
      <c r="B257" s="93" t="s">
        <v>184</v>
      </c>
      <c r="C257" s="339"/>
      <c r="D257" s="248"/>
      <c r="E257" s="248"/>
      <c r="F257" s="248"/>
      <c r="G257" s="248"/>
      <c r="H257" s="248"/>
      <c r="I257" s="248"/>
      <c r="J257" s="248"/>
      <c r="K257" s="248"/>
      <c r="L257" s="248"/>
      <c r="M257" s="248"/>
      <c r="N257" s="248"/>
      <c r="O257" s="249">
        <f t="shared" si="5"/>
        <v>0</v>
      </c>
      <c r="P257" s="250"/>
      <c r="Q257" s="251"/>
      <c r="S257" s="14"/>
      <c r="T257" s="11"/>
    </row>
    <row r="258" spans="1:20" x14ac:dyDescent="0.25">
      <c r="A258" s="154"/>
      <c r="B258" s="93" t="s">
        <v>184</v>
      </c>
      <c r="C258" s="339"/>
      <c r="D258" s="248"/>
      <c r="E258" s="248"/>
      <c r="F258" s="248"/>
      <c r="G258" s="248"/>
      <c r="H258" s="248"/>
      <c r="I258" s="248"/>
      <c r="J258" s="248"/>
      <c r="K258" s="248"/>
      <c r="L258" s="248"/>
      <c r="M258" s="248"/>
      <c r="N258" s="248"/>
      <c r="O258" s="249">
        <f t="shared" si="5"/>
        <v>0</v>
      </c>
      <c r="P258" s="250"/>
      <c r="Q258" s="251"/>
      <c r="S258" s="14"/>
      <c r="T258" s="11"/>
    </row>
    <row r="259" spans="1:20" x14ac:dyDescent="0.25">
      <c r="A259" s="154"/>
      <c r="B259" s="93" t="s">
        <v>184</v>
      </c>
      <c r="C259" s="339"/>
      <c r="D259" s="248"/>
      <c r="E259" s="248"/>
      <c r="F259" s="248"/>
      <c r="G259" s="248"/>
      <c r="H259" s="248"/>
      <c r="I259" s="248"/>
      <c r="J259" s="248"/>
      <c r="K259" s="248"/>
      <c r="L259" s="248"/>
      <c r="M259" s="248"/>
      <c r="N259" s="248"/>
      <c r="O259" s="249">
        <f t="shared" si="5"/>
        <v>0</v>
      </c>
      <c r="P259" s="250"/>
      <c r="Q259" s="251"/>
      <c r="S259" s="14"/>
      <c r="T259" s="11"/>
    </row>
    <row r="260" spans="1:20" x14ac:dyDescent="0.25">
      <c r="A260" s="154"/>
      <c r="B260" s="93" t="s">
        <v>184</v>
      </c>
      <c r="C260" s="339"/>
      <c r="D260" s="248"/>
      <c r="E260" s="248"/>
      <c r="F260" s="248"/>
      <c r="G260" s="248"/>
      <c r="H260" s="248"/>
      <c r="I260" s="248"/>
      <c r="J260" s="248"/>
      <c r="K260" s="248"/>
      <c r="L260" s="248"/>
      <c r="M260" s="248"/>
      <c r="N260" s="248"/>
      <c r="O260" s="249">
        <f t="shared" si="5"/>
        <v>0</v>
      </c>
      <c r="P260" s="250"/>
      <c r="Q260" s="251"/>
      <c r="S260" s="14"/>
      <c r="T260" s="11"/>
    </row>
    <row r="261" spans="1:20" x14ac:dyDescent="0.25">
      <c r="A261" s="154"/>
      <c r="B261" s="93" t="s">
        <v>184</v>
      </c>
      <c r="C261" s="339"/>
      <c r="D261" s="248"/>
      <c r="E261" s="248"/>
      <c r="F261" s="248"/>
      <c r="G261" s="248"/>
      <c r="H261" s="248"/>
      <c r="I261" s="248"/>
      <c r="J261" s="248"/>
      <c r="K261" s="248"/>
      <c r="L261" s="248"/>
      <c r="M261" s="248"/>
      <c r="N261" s="248"/>
      <c r="O261" s="249">
        <f t="shared" si="5"/>
        <v>0</v>
      </c>
      <c r="P261" s="250"/>
      <c r="Q261" s="251"/>
      <c r="S261" s="14"/>
      <c r="T261" s="11"/>
    </row>
    <row r="262" spans="1:20" x14ac:dyDescent="0.25">
      <c r="A262" s="154"/>
      <c r="B262" s="93" t="s">
        <v>184</v>
      </c>
      <c r="C262" s="339"/>
      <c r="D262" s="248"/>
      <c r="E262" s="248"/>
      <c r="F262" s="248"/>
      <c r="G262" s="248"/>
      <c r="H262" s="248"/>
      <c r="I262" s="248"/>
      <c r="J262" s="248"/>
      <c r="K262" s="248"/>
      <c r="L262" s="248"/>
      <c r="M262" s="248"/>
      <c r="N262" s="248"/>
      <c r="O262" s="249">
        <f t="shared" si="5"/>
        <v>0</v>
      </c>
      <c r="P262" s="250"/>
      <c r="Q262" s="251"/>
      <c r="S262" s="14"/>
      <c r="T262" s="11"/>
    </row>
    <row r="263" spans="1:20" x14ac:dyDescent="0.25">
      <c r="A263" s="154"/>
      <c r="B263" s="93" t="s">
        <v>184</v>
      </c>
      <c r="C263" s="339"/>
      <c r="D263" s="248"/>
      <c r="E263" s="248"/>
      <c r="F263" s="248"/>
      <c r="G263" s="248"/>
      <c r="H263" s="248"/>
      <c r="I263" s="248"/>
      <c r="J263" s="248"/>
      <c r="K263" s="248"/>
      <c r="L263" s="248"/>
      <c r="M263" s="248"/>
      <c r="N263" s="248"/>
      <c r="O263" s="249">
        <f t="shared" si="5"/>
        <v>0</v>
      </c>
      <c r="P263" s="250"/>
      <c r="Q263" s="251"/>
      <c r="S263" s="14"/>
      <c r="T263" s="11"/>
    </row>
    <row r="264" spans="1:20" x14ac:dyDescent="0.25">
      <c r="A264" s="154"/>
      <c r="B264" s="93" t="s">
        <v>184</v>
      </c>
      <c r="C264" s="339"/>
      <c r="D264" s="248"/>
      <c r="E264" s="248"/>
      <c r="F264" s="248"/>
      <c r="G264" s="248"/>
      <c r="H264" s="248"/>
      <c r="I264" s="248"/>
      <c r="J264" s="248"/>
      <c r="K264" s="248"/>
      <c r="L264" s="248"/>
      <c r="M264" s="248"/>
      <c r="N264" s="248"/>
      <c r="O264" s="249">
        <f t="shared" si="5"/>
        <v>0</v>
      </c>
      <c r="P264" s="250"/>
      <c r="Q264" s="251"/>
      <c r="S264" s="14"/>
      <c r="T264" s="11"/>
    </row>
    <row r="265" spans="1:20" x14ac:dyDescent="0.25">
      <c r="A265" s="154"/>
      <c r="B265" s="93" t="s">
        <v>184</v>
      </c>
      <c r="C265" s="339"/>
      <c r="D265" s="248"/>
      <c r="E265" s="248"/>
      <c r="F265" s="248"/>
      <c r="G265" s="248"/>
      <c r="H265" s="248"/>
      <c r="I265" s="248"/>
      <c r="J265" s="248"/>
      <c r="K265" s="248"/>
      <c r="L265" s="248"/>
      <c r="M265" s="248"/>
      <c r="N265" s="248"/>
      <c r="O265" s="249">
        <f t="shared" si="5"/>
        <v>0</v>
      </c>
      <c r="P265" s="250"/>
      <c r="Q265" s="251"/>
      <c r="S265" s="14"/>
      <c r="T265" s="11"/>
    </row>
    <row r="266" spans="1:20" x14ac:dyDescent="0.25">
      <c r="A266" s="154"/>
      <c r="B266" s="93" t="s">
        <v>184</v>
      </c>
      <c r="C266" s="339"/>
      <c r="D266" s="248"/>
      <c r="E266" s="248"/>
      <c r="F266" s="248"/>
      <c r="G266" s="248"/>
      <c r="H266" s="248"/>
      <c r="I266" s="248"/>
      <c r="J266" s="248"/>
      <c r="K266" s="248"/>
      <c r="L266" s="248"/>
      <c r="M266" s="248"/>
      <c r="N266" s="248"/>
      <c r="O266" s="249">
        <f t="shared" si="5"/>
        <v>0</v>
      </c>
      <c r="P266" s="250"/>
      <c r="Q266" s="251"/>
      <c r="S266" s="14"/>
      <c r="T266" s="11"/>
    </row>
    <row r="267" spans="1:20" x14ac:dyDescent="0.25">
      <c r="A267" s="154"/>
      <c r="B267" s="93" t="s">
        <v>184</v>
      </c>
      <c r="C267" s="340" t="s">
        <v>37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248"/>
      <c r="N267" s="248"/>
      <c r="O267" s="249">
        <f t="shared" si="5"/>
        <v>0</v>
      </c>
      <c r="P267" s="250"/>
      <c r="Q267" s="251"/>
      <c r="S267" s="14"/>
      <c r="T267" s="11"/>
    </row>
    <row r="268" spans="1:20" x14ac:dyDescent="0.25">
      <c r="A268" s="154"/>
      <c r="B268" s="93" t="s">
        <v>184</v>
      </c>
      <c r="C268" s="341"/>
      <c r="D268" s="248"/>
      <c r="E268" s="248"/>
      <c r="F268" s="248"/>
      <c r="G268" s="248"/>
      <c r="H268" s="248"/>
      <c r="I268" s="248"/>
      <c r="J268" s="248"/>
      <c r="K268" s="248"/>
      <c r="L268" s="248"/>
      <c r="M268" s="248"/>
      <c r="N268" s="248"/>
      <c r="O268" s="249">
        <f t="shared" ref="O268:O349" si="6">SUM(F268:N268)</f>
        <v>0</v>
      </c>
      <c r="P268" s="250"/>
      <c r="Q268" s="251"/>
      <c r="S268" s="14"/>
      <c r="T268" s="11"/>
    </row>
    <row r="269" spans="1:20" x14ac:dyDescent="0.25">
      <c r="A269" s="154"/>
      <c r="B269" s="465" t="s">
        <v>183</v>
      </c>
      <c r="C269" s="466"/>
      <c r="D269" s="466"/>
      <c r="E269" s="466"/>
      <c r="F269" s="466"/>
      <c r="G269" s="466"/>
      <c r="H269" s="466"/>
      <c r="I269" s="466"/>
      <c r="J269" s="466"/>
      <c r="K269" s="466"/>
      <c r="L269" s="466"/>
      <c r="M269" s="466"/>
      <c r="N269" s="466"/>
      <c r="O269" s="466"/>
      <c r="P269" s="242">
        <f>SUM(O271:O292)</f>
        <v>0</v>
      </c>
      <c r="Q269" s="243">
        <f>SUM(Q271:Q292)</f>
        <v>0</v>
      </c>
      <c r="S269" s="14"/>
      <c r="T269" s="11"/>
    </row>
    <row r="270" spans="1:20" x14ac:dyDescent="0.25">
      <c r="A270" s="154"/>
      <c r="B270" s="342" t="s">
        <v>0</v>
      </c>
      <c r="C270" s="244" t="s">
        <v>1</v>
      </c>
      <c r="D270" s="244" t="s">
        <v>2</v>
      </c>
      <c r="E270" s="244" t="s">
        <v>28</v>
      </c>
      <c r="F270" s="244" t="s">
        <v>3</v>
      </c>
      <c r="G270" s="244" t="s">
        <v>4</v>
      </c>
      <c r="H270" s="244" t="s">
        <v>5</v>
      </c>
      <c r="I270" s="244" t="s">
        <v>6</v>
      </c>
      <c r="J270" s="244" t="s">
        <v>7</v>
      </c>
      <c r="K270" s="244" t="s">
        <v>8</v>
      </c>
      <c r="L270" s="244" t="s">
        <v>9</v>
      </c>
      <c r="M270" s="244" t="s">
        <v>10</v>
      </c>
      <c r="N270" s="244" t="s">
        <v>11</v>
      </c>
      <c r="O270" s="244" t="s">
        <v>12</v>
      </c>
      <c r="P270" s="245" t="s">
        <v>22</v>
      </c>
      <c r="Q270" s="246" t="s">
        <v>37</v>
      </c>
      <c r="S270" s="14"/>
      <c r="T270" s="11"/>
    </row>
    <row r="271" spans="1:20" x14ac:dyDescent="0.25">
      <c r="A271" s="154"/>
      <c r="B271" s="24" t="s">
        <v>183</v>
      </c>
      <c r="C271" s="339"/>
      <c r="D271" s="248"/>
      <c r="E271" s="248"/>
      <c r="F271" s="248"/>
      <c r="G271" s="248"/>
      <c r="H271" s="248"/>
      <c r="I271" s="248"/>
      <c r="J271" s="248"/>
      <c r="K271" s="248"/>
      <c r="L271" s="248"/>
      <c r="M271" s="248"/>
      <c r="N271" s="248"/>
      <c r="O271" s="249">
        <f t="shared" si="6"/>
        <v>0</v>
      </c>
      <c r="P271" s="250"/>
      <c r="Q271" s="251"/>
      <c r="S271" s="14"/>
      <c r="T271" s="11"/>
    </row>
    <row r="272" spans="1:20" x14ac:dyDescent="0.25">
      <c r="A272" s="154"/>
      <c r="B272" s="24" t="s">
        <v>183</v>
      </c>
      <c r="C272" s="339"/>
      <c r="D272" s="248"/>
      <c r="E272" s="248"/>
      <c r="F272" s="248"/>
      <c r="G272" s="248"/>
      <c r="H272" s="248"/>
      <c r="I272" s="248"/>
      <c r="J272" s="248"/>
      <c r="K272" s="248"/>
      <c r="L272" s="248"/>
      <c r="M272" s="248"/>
      <c r="N272" s="248"/>
      <c r="O272" s="249">
        <f t="shared" si="6"/>
        <v>0</v>
      </c>
      <c r="P272" s="250"/>
      <c r="Q272" s="251"/>
      <c r="S272" s="14"/>
      <c r="T272" s="11"/>
    </row>
    <row r="273" spans="1:20" x14ac:dyDescent="0.25">
      <c r="A273" s="154"/>
      <c r="B273" s="24" t="s">
        <v>183</v>
      </c>
      <c r="C273" s="339"/>
      <c r="D273" s="248"/>
      <c r="E273" s="248"/>
      <c r="F273" s="248"/>
      <c r="G273" s="248"/>
      <c r="H273" s="248"/>
      <c r="I273" s="248"/>
      <c r="J273" s="248"/>
      <c r="K273" s="248"/>
      <c r="L273" s="248"/>
      <c r="M273" s="248"/>
      <c r="N273" s="248"/>
      <c r="O273" s="249">
        <f t="shared" si="6"/>
        <v>0</v>
      </c>
      <c r="P273" s="250"/>
      <c r="Q273" s="251"/>
      <c r="S273" s="14"/>
      <c r="T273" s="11"/>
    </row>
    <row r="274" spans="1:20" x14ac:dyDescent="0.25">
      <c r="A274" s="154"/>
      <c r="B274" s="24" t="s">
        <v>183</v>
      </c>
      <c r="C274" s="339"/>
      <c r="D274" s="248"/>
      <c r="E274" s="248"/>
      <c r="F274" s="248"/>
      <c r="G274" s="248"/>
      <c r="H274" s="248"/>
      <c r="I274" s="248"/>
      <c r="J274" s="248"/>
      <c r="K274" s="248"/>
      <c r="L274" s="248"/>
      <c r="M274" s="248"/>
      <c r="N274" s="248"/>
      <c r="O274" s="249">
        <f t="shared" si="6"/>
        <v>0</v>
      </c>
      <c r="P274" s="250"/>
      <c r="Q274" s="251"/>
      <c r="S274" s="14"/>
      <c r="T274" s="11"/>
    </row>
    <row r="275" spans="1:20" x14ac:dyDescent="0.25">
      <c r="A275" s="154"/>
      <c r="B275" s="24" t="s">
        <v>183</v>
      </c>
      <c r="C275" s="339"/>
      <c r="D275" s="248"/>
      <c r="E275" s="248"/>
      <c r="F275" s="248"/>
      <c r="G275" s="248"/>
      <c r="H275" s="248"/>
      <c r="I275" s="248"/>
      <c r="J275" s="248"/>
      <c r="K275" s="248"/>
      <c r="L275" s="248"/>
      <c r="M275" s="248"/>
      <c r="N275" s="248"/>
      <c r="O275" s="249">
        <f t="shared" si="6"/>
        <v>0</v>
      </c>
      <c r="P275" s="250"/>
      <c r="Q275" s="251"/>
      <c r="S275" s="14"/>
      <c r="T275" s="11"/>
    </row>
    <row r="276" spans="1:20" x14ac:dyDescent="0.25">
      <c r="A276" s="154"/>
      <c r="B276" s="24" t="s">
        <v>183</v>
      </c>
      <c r="C276" s="339"/>
      <c r="D276" s="248"/>
      <c r="E276" s="248"/>
      <c r="F276" s="248"/>
      <c r="G276" s="248"/>
      <c r="H276" s="248"/>
      <c r="I276" s="248"/>
      <c r="J276" s="248"/>
      <c r="K276" s="248"/>
      <c r="L276" s="248"/>
      <c r="M276" s="248"/>
      <c r="N276" s="248"/>
      <c r="O276" s="249">
        <f t="shared" si="6"/>
        <v>0</v>
      </c>
      <c r="P276" s="250"/>
      <c r="Q276" s="251"/>
      <c r="S276" s="14"/>
      <c r="T276" s="11"/>
    </row>
    <row r="277" spans="1:20" x14ac:dyDescent="0.25">
      <c r="A277" s="154"/>
      <c r="B277" s="24" t="s">
        <v>183</v>
      </c>
      <c r="C277" s="339"/>
      <c r="D277" s="248"/>
      <c r="E277" s="248"/>
      <c r="F277" s="248"/>
      <c r="G277" s="248"/>
      <c r="H277" s="248"/>
      <c r="I277" s="248"/>
      <c r="J277" s="248"/>
      <c r="K277" s="248"/>
      <c r="L277" s="248"/>
      <c r="M277" s="248"/>
      <c r="N277" s="248"/>
      <c r="O277" s="249">
        <f t="shared" si="6"/>
        <v>0</v>
      </c>
      <c r="P277" s="250"/>
      <c r="Q277" s="251"/>
      <c r="S277" s="14"/>
      <c r="T277" s="11"/>
    </row>
    <row r="278" spans="1:20" x14ac:dyDescent="0.25">
      <c r="A278" s="154"/>
      <c r="B278" s="24" t="s">
        <v>183</v>
      </c>
      <c r="C278" s="339"/>
      <c r="D278" s="248"/>
      <c r="E278" s="248"/>
      <c r="F278" s="248"/>
      <c r="G278" s="248"/>
      <c r="H278" s="248"/>
      <c r="I278" s="248"/>
      <c r="J278" s="248"/>
      <c r="K278" s="248"/>
      <c r="L278" s="248"/>
      <c r="M278" s="248"/>
      <c r="N278" s="248"/>
      <c r="O278" s="249">
        <f t="shared" si="6"/>
        <v>0</v>
      </c>
      <c r="P278" s="250"/>
      <c r="Q278" s="251"/>
      <c r="S278" s="14"/>
      <c r="T278" s="11"/>
    </row>
    <row r="279" spans="1:20" x14ac:dyDescent="0.25">
      <c r="A279" s="154"/>
      <c r="B279" s="24" t="s">
        <v>183</v>
      </c>
      <c r="C279" s="339"/>
      <c r="D279" s="248"/>
      <c r="E279" s="248"/>
      <c r="F279" s="248"/>
      <c r="G279" s="248"/>
      <c r="H279" s="248"/>
      <c r="I279" s="248"/>
      <c r="J279" s="248"/>
      <c r="K279" s="248"/>
      <c r="L279" s="248"/>
      <c r="M279" s="248"/>
      <c r="N279" s="248"/>
      <c r="O279" s="249">
        <f t="shared" si="6"/>
        <v>0</v>
      </c>
      <c r="P279" s="250"/>
      <c r="Q279" s="251"/>
      <c r="S279" s="14"/>
      <c r="T279" s="11"/>
    </row>
    <row r="280" spans="1:20" x14ac:dyDescent="0.25">
      <c r="A280" s="154"/>
      <c r="B280" s="24" t="s">
        <v>183</v>
      </c>
      <c r="C280" s="339"/>
      <c r="D280" s="248"/>
      <c r="E280" s="248"/>
      <c r="F280" s="248"/>
      <c r="G280" s="248"/>
      <c r="H280" s="248"/>
      <c r="I280" s="248"/>
      <c r="J280" s="248"/>
      <c r="K280" s="248"/>
      <c r="L280" s="248"/>
      <c r="M280" s="248"/>
      <c r="N280" s="248"/>
      <c r="O280" s="249">
        <f t="shared" si="6"/>
        <v>0</v>
      </c>
      <c r="P280" s="250"/>
      <c r="Q280" s="251"/>
      <c r="S280" s="14"/>
      <c r="T280" s="11"/>
    </row>
    <row r="281" spans="1:20" x14ac:dyDescent="0.25">
      <c r="A281" s="154"/>
      <c r="B281" s="24" t="s">
        <v>183</v>
      </c>
      <c r="C281" s="339"/>
      <c r="D281" s="248"/>
      <c r="E281" s="248"/>
      <c r="F281" s="248"/>
      <c r="G281" s="248"/>
      <c r="H281" s="248"/>
      <c r="I281" s="248"/>
      <c r="J281" s="248"/>
      <c r="K281" s="248"/>
      <c r="L281" s="248"/>
      <c r="M281" s="248"/>
      <c r="N281" s="248"/>
      <c r="O281" s="249">
        <f t="shared" si="6"/>
        <v>0</v>
      </c>
      <c r="P281" s="250"/>
      <c r="Q281" s="251"/>
      <c r="S281" s="14"/>
      <c r="T281" s="11"/>
    </row>
    <row r="282" spans="1:20" x14ac:dyDescent="0.25">
      <c r="A282" s="154"/>
      <c r="B282" s="24" t="s">
        <v>183</v>
      </c>
      <c r="C282" s="339"/>
      <c r="D282" s="248"/>
      <c r="E282" s="248"/>
      <c r="F282" s="248"/>
      <c r="G282" s="248"/>
      <c r="H282" s="248"/>
      <c r="I282" s="248"/>
      <c r="J282" s="248"/>
      <c r="K282" s="248"/>
      <c r="L282" s="248"/>
      <c r="M282" s="248"/>
      <c r="N282" s="248"/>
      <c r="O282" s="249">
        <f t="shared" si="6"/>
        <v>0</v>
      </c>
      <c r="P282" s="250"/>
      <c r="Q282" s="251"/>
      <c r="S282" s="14"/>
      <c r="T282" s="11"/>
    </row>
    <row r="283" spans="1:20" x14ac:dyDescent="0.25">
      <c r="A283" s="154"/>
      <c r="B283" s="24" t="s">
        <v>183</v>
      </c>
      <c r="C283" s="339"/>
      <c r="D283" s="248"/>
      <c r="E283" s="248"/>
      <c r="F283" s="248"/>
      <c r="G283" s="248"/>
      <c r="H283" s="248"/>
      <c r="I283" s="248"/>
      <c r="J283" s="248"/>
      <c r="K283" s="248"/>
      <c r="L283" s="248"/>
      <c r="M283" s="248"/>
      <c r="N283" s="248"/>
      <c r="O283" s="249">
        <f t="shared" si="6"/>
        <v>0</v>
      </c>
      <c r="P283" s="250"/>
      <c r="Q283" s="251"/>
      <c r="S283" s="14"/>
      <c r="T283" s="11"/>
    </row>
    <row r="284" spans="1:20" x14ac:dyDescent="0.25">
      <c r="A284" s="154"/>
      <c r="B284" s="24" t="s">
        <v>183</v>
      </c>
      <c r="C284" s="339"/>
      <c r="D284" s="248"/>
      <c r="E284" s="248"/>
      <c r="F284" s="248"/>
      <c r="G284" s="248"/>
      <c r="H284" s="248"/>
      <c r="I284" s="248"/>
      <c r="J284" s="248"/>
      <c r="K284" s="248"/>
      <c r="L284" s="248"/>
      <c r="M284" s="248"/>
      <c r="N284" s="248"/>
      <c r="O284" s="249">
        <f t="shared" si="6"/>
        <v>0</v>
      </c>
      <c r="P284" s="250"/>
      <c r="Q284" s="251"/>
      <c r="S284" s="14"/>
      <c r="T284" s="11"/>
    </row>
    <row r="285" spans="1:20" x14ac:dyDescent="0.25">
      <c r="A285" s="154"/>
      <c r="B285" s="24" t="s">
        <v>183</v>
      </c>
      <c r="C285" s="339"/>
      <c r="D285" s="248"/>
      <c r="E285" s="248"/>
      <c r="F285" s="248"/>
      <c r="G285" s="248"/>
      <c r="H285" s="248"/>
      <c r="I285" s="248"/>
      <c r="J285" s="248"/>
      <c r="K285" s="248"/>
      <c r="L285" s="248"/>
      <c r="M285" s="248"/>
      <c r="N285" s="248"/>
      <c r="O285" s="249">
        <f t="shared" si="6"/>
        <v>0</v>
      </c>
      <c r="P285" s="250"/>
      <c r="Q285" s="251"/>
      <c r="S285" s="14"/>
      <c r="T285" s="11"/>
    </row>
    <row r="286" spans="1:20" x14ac:dyDescent="0.25">
      <c r="A286" s="154"/>
      <c r="B286" s="24" t="s">
        <v>183</v>
      </c>
      <c r="C286" s="339"/>
      <c r="D286" s="248"/>
      <c r="E286" s="248"/>
      <c r="F286" s="248"/>
      <c r="G286" s="248"/>
      <c r="H286" s="248"/>
      <c r="I286" s="248"/>
      <c r="J286" s="248"/>
      <c r="K286" s="248"/>
      <c r="L286" s="248"/>
      <c r="M286" s="248"/>
      <c r="N286" s="248"/>
      <c r="O286" s="249">
        <f t="shared" si="6"/>
        <v>0</v>
      </c>
      <c r="P286" s="250"/>
      <c r="Q286" s="251"/>
      <c r="S286" s="14"/>
      <c r="T286" s="11"/>
    </row>
    <row r="287" spans="1:20" x14ac:dyDescent="0.25">
      <c r="A287" s="154"/>
      <c r="B287" s="24" t="s">
        <v>183</v>
      </c>
      <c r="C287" s="339"/>
      <c r="D287" s="248"/>
      <c r="E287" s="248"/>
      <c r="F287" s="248"/>
      <c r="G287" s="248"/>
      <c r="H287" s="248"/>
      <c r="I287" s="248"/>
      <c r="J287" s="248"/>
      <c r="K287" s="248"/>
      <c r="L287" s="248"/>
      <c r="M287" s="248"/>
      <c r="N287" s="248"/>
      <c r="O287" s="249">
        <f t="shared" si="6"/>
        <v>0</v>
      </c>
      <c r="P287" s="250"/>
      <c r="Q287" s="251"/>
      <c r="S287" s="14"/>
      <c r="T287" s="11"/>
    </row>
    <row r="288" spans="1:20" x14ac:dyDescent="0.25">
      <c r="A288" s="154"/>
      <c r="B288" s="24" t="s">
        <v>183</v>
      </c>
      <c r="C288" s="344"/>
      <c r="D288" s="252"/>
      <c r="E288" s="248"/>
      <c r="F288" s="248"/>
      <c r="G288" s="248"/>
      <c r="H288" s="248"/>
      <c r="I288" s="248"/>
      <c r="J288" s="248"/>
      <c r="K288" s="248"/>
      <c r="L288" s="248"/>
      <c r="M288" s="248"/>
      <c r="N288" s="248"/>
      <c r="O288" s="249">
        <f t="shared" si="6"/>
        <v>0</v>
      </c>
      <c r="P288" s="250"/>
      <c r="Q288" s="251"/>
      <c r="S288" s="14"/>
      <c r="T288" s="11"/>
    </row>
    <row r="289" spans="1:20" x14ac:dyDescent="0.25">
      <c r="A289" s="154"/>
      <c r="B289" s="24" t="s">
        <v>183</v>
      </c>
      <c r="C289" s="344"/>
      <c r="D289" s="252"/>
      <c r="E289" s="248"/>
      <c r="F289" s="248"/>
      <c r="G289" s="248"/>
      <c r="H289" s="248"/>
      <c r="I289" s="248"/>
      <c r="J289" s="248"/>
      <c r="K289" s="248"/>
      <c r="L289" s="248"/>
      <c r="M289" s="248"/>
      <c r="N289" s="248"/>
      <c r="O289" s="249">
        <f t="shared" si="6"/>
        <v>0</v>
      </c>
      <c r="P289" s="250"/>
      <c r="Q289" s="251"/>
      <c r="S289" s="14"/>
      <c r="T289" s="11"/>
    </row>
    <row r="290" spans="1:20" x14ac:dyDescent="0.25">
      <c r="A290" s="154"/>
      <c r="B290" s="24" t="s">
        <v>183</v>
      </c>
      <c r="C290" s="344"/>
      <c r="D290" s="252"/>
      <c r="E290" s="248"/>
      <c r="F290" s="248"/>
      <c r="G290" s="248"/>
      <c r="H290" s="248"/>
      <c r="I290" s="248"/>
      <c r="J290" s="248"/>
      <c r="K290" s="248"/>
      <c r="L290" s="248"/>
      <c r="M290" s="248"/>
      <c r="N290" s="248"/>
      <c r="O290" s="249">
        <f t="shared" si="6"/>
        <v>0</v>
      </c>
      <c r="P290" s="250"/>
      <c r="Q290" s="251"/>
      <c r="S290" s="14"/>
      <c r="T290" s="11"/>
    </row>
    <row r="291" spans="1:20" x14ac:dyDescent="0.25">
      <c r="A291" s="154"/>
      <c r="B291" s="24" t="s">
        <v>183</v>
      </c>
      <c r="C291" s="340" t="s">
        <v>37</v>
      </c>
      <c r="D291" s="252"/>
      <c r="E291" s="248"/>
      <c r="F291" s="248"/>
      <c r="G291" s="248"/>
      <c r="H291" s="248"/>
      <c r="I291" s="248"/>
      <c r="J291" s="248"/>
      <c r="K291" s="248"/>
      <c r="L291" s="248"/>
      <c r="M291" s="248"/>
      <c r="N291" s="248"/>
      <c r="O291" s="249">
        <f t="shared" si="6"/>
        <v>0</v>
      </c>
      <c r="P291" s="250"/>
      <c r="Q291" s="251"/>
      <c r="S291" s="14"/>
      <c r="T291" s="11"/>
    </row>
    <row r="292" spans="1:20" x14ac:dyDescent="0.25">
      <c r="A292" s="154"/>
      <c r="B292" s="24" t="s">
        <v>183</v>
      </c>
      <c r="C292" s="341"/>
      <c r="D292" s="248"/>
      <c r="E292" s="248"/>
      <c r="F292" s="248"/>
      <c r="G292" s="248"/>
      <c r="H292" s="248"/>
      <c r="I292" s="248"/>
      <c r="J292" s="248"/>
      <c r="K292" s="248"/>
      <c r="L292" s="248"/>
      <c r="M292" s="248"/>
      <c r="N292" s="248"/>
      <c r="O292" s="249">
        <f t="shared" si="6"/>
        <v>0</v>
      </c>
      <c r="P292" s="250"/>
      <c r="Q292" s="251"/>
      <c r="S292" s="14"/>
      <c r="T292" s="11"/>
    </row>
    <row r="293" spans="1:20" x14ac:dyDescent="0.25">
      <c r="A293" s="154"/>
      <c r="B293" s="465" t="s">
        <v>182</v>
      </c>
      <c r="C293" s="466"/>
      <c r="D293" s="466"/>
      <c r="E293" s="466"/>
      <c r="F293" s="466"/>
      <c r="G293" s="466"/>
      <c r="H293" s="466"/>
      <c r="I293" s="466"/>
      <c r="J293" s="466"/>
      <c r="K293" s="466"/>
      <c r="L293" s="466"/>
      <c r="M293" s="466"/>
      <c r="N293" s="466"/>
      <c r="O293" s="466"/>
      <c r="P293" s="242">
        <f>SUM(O295:O304)</f>
        <v>0</v>
      </c>
      <c r="Q293" s="243">
        <f>SUM(Q295:Q304)</f>
        <v>0</v>
      </c>
      <c r="S293" s="14"/>
      <c r="T293" s="11"/>
    </row>
    <row r="294" spans="1:20" x14ac:dyDescent="0.25">
      <c r="A294" s="154"/>
      <c r="B294" s="342" t="s">
        <v>0</v>
      </c>
      <c r="C294" s="244" t="s">
        <v>1</v>
      </c>
      <c r="D294" s="244" t="s">
        <v>2</v>
      </c>
      <c r="E294" s="244" t="s">
        <v>28</v>
      </c>
      <c r="F294" s="244" t="s">
        <v>3</v>
      </c>
      <c r="G294" s="244" t="s">
        <v>4</v>
      </c>
      <c r="H294" s="244" t="s">
        <v>5</v>
      </c>
      <c r="I294" s="244" t="s">
        <v>6</v>
      </c>
      <c r="J294" s="244" t="s">
        <v>7</v>
      </c>
      <c r="K294" s="244" t="s">
        <v>8</v>
      </c>
      <c r="L294" s="244" t="s">
        <v>9</v>
      </c>
      <c r="M294" s="244" t="s">
        <v>10</v>
      </c>
      <c r="N294" s="244" t="s">
        <v>11</v>
      </c>
      <c r="O294" s="244" t="s">
        <v>12</v>
      </c>
      <c r="P294" s="245" t="s">
        <v>22</v>
      </c>
      <c r="Q294" s="246" t="s">
        <v>37</v>
      </c>
      <c r="S294" s="14"/>
      <c r="T294" s="11"/>
    </row>
    <row r="295" spans="1:20" x14ac:dyDescent="0.25">
      <c r="A295" s="154"/>
      <c r="B295" s="24" t="s">
        <v>182</v>
      </c>
      <c r="C295" s="339"/>
      <c r="D295" s="248"/>
      <c r="E295" s="248"/>
      <c r="F295" s="248"/>
      <c r="G295" s="248"/>
      <c r="H295" s="248"/>
      <c r="I295" s="248"/>
      <c r="J295" s="248"/>
      <c r="K295" s="248"/>
      <c r="L295" s="248"/>
      <c r="M295" s="248"/>
      <c r="N295" s="248"/>
      <c r="O295" s="249">
        <f t="shared" si="6"/>
        <v>0</v>
      </c>
      <c r="P295" s="250"/>
      <c r="Q295" s="251"/>
      <c r="S295" s="14"/>
      <c r="T295" s="11"/>
    </row>
    <row r="296" spans="1:20" x14ac:dyDescent="0.25">
      <c r="A296" s="154"/>
      <c r="B296" s="24" t="s">
        <v>182</v>
      </c>
      <c r="C296" s="339"/>
      <c r="D296" s="248"/>
      <c r="E296" s="248"/>
      <c r="F296" s="248"/>
      <c r="G296" s="248"/>
      <c r="H296" s="248"/>
      <c r="I296" s="248"/>
      <c r="J296" s="248"/>
      <c r="K296" s="248"/>
      <c r="L296" s="248"/>
      <c r="M296" s="248"/>
      <c r="N296" s="248"/>
      <c r="O296" s="249">
        <f t="shared" si="6"/>
        <v>0</v>
      </c>
      <c r="P296" s="250"/>
      <c r="Q296" s="251"/>
      <c r="S296" s="14"/>
      <c r="T296" s="11"/>
    </row>
    <row r="297" spans="1:20" x14ac:dyDescent="0.25">
      <c r="A297" s="154"/>
      <c r="B297" s="24" t="s">
        <v>182</v>
      </c>
      <c r="C297" s="339"/>
      <c r="D297" s="248"/>
      <c r="E297" s="248"/>
      <c r="F297" s="248"/>
      <c r="G297" s="248"/>
      <c r="H297" s="248"/>
      <c r="I297" s="248"/>
      <c r="J297" s="248"/>
      <c r="K297" s="248"/>
      <c r="L297" s="248"/>
      <c r="M297" s="248"/>
      <c r="N297" s="248"/>
      <c r="O297" s="249">
        <f t="shared" si="6"/>
        <v>0</v>
      </c>
      <c r="P297" s="250"/>
      <c r="Q297" s="251"/>
      <c r="S297" s="14"/>
      <c r="T297" s="11"/>
    </row>
    <row r="298" spans="1:20" x14ac:dyDescent="0.25">
      <c r="A298" s="154"/>
      <c r="B298" s="24" t="s">
        <v>182</v>
      </c>
      <c r="C298" s="339"/>
      <c r="D298" s="248"/>
      <c r="E298" s="248"/>
      <c r="F298" s="248"/>
      <c r="G298" s="248"/>
      <c r="H298" s="248"/>
      <c r="I298" s="248"/>
      <c r="J298" s="248"/>
      <c r="K298" s="248"/>
      <c r="L298" s="248"/>
      <c r="M298" s="248"/>
      <c r="N298" s="248"/>
      <c r="O298" s="249">
        <f t="shared" si="6"/>
        <v>0</v>
      </c>
      <c r="P298" s="250"/>
      <c r="Q298" s="251"/>
      <c r="S298" s="14"/>
      <c r="T298" s="11"/>
    </row>
    <row r="299" spans="1:20" x14ac:dyDescent="0.25">
      <c r="A299" s="154"/>
      <c r="B299" s="24" t="s">
        <v>182</v>
      </c>
      <c r="C299" s="339"/>
      <c r="D299" s="248"/>
      <c r="E299" s="248"/>
      <c r="F299" s="248"/>
      <c r="G299" s="248"/>
      <c r="H299" s="248"/>
      <c r="I299" s="248"/>
      <c r="J299" s="248"/>
      <c r="K299" s="248"/>
      <c r="L299" s="248"/>
      <c r="M299" s="248"/>
      <c r="N299" s="248"/>
      <c r="O299" s="249">
        <f t="shared" si="6"/>
        <v>0</v>
      </c>
      <c r="P299" s="250"/>
      <c r="Q299" s="251"/>
      <c r="S299" s="14"/>
      <c r="T299" s="11"/>
    </row>
    <row r="300" spans="1:20" x14ac:dyDescent="0.25">
      <c r="A300" s="154"/>
      <c r="B300" s="24" t="s">
        <v>182</v>
      </c>
      <c r="C300" s="339"/>
      <c r="D300" s="248"/>
      <c r="E300" s="248"/>
      <c r="F300" s="248"/>
      <c r="G300" s="248"/>
      <c r="H300" s="248"/>
      <c r="I300" s="248"/>
      <c r="J300" s="248"/>
      <c r="K300" s="248"/>
      <c r="L300" s="248"/>
      <c r="M300" s="248"/>
      <c r="N300" s="248"/>
      <c r="O300" s="249">
        <f t="shared" si="6"/>
        <v>0</v>
      </c>
      <c r="P300" s="250"/>
      <c r="Q300" s="251"/>
      <c r="S300" s="14"/>
      <c r="T300" s="11"/>
    </row>
    <row r="301" spans="1:20" x14ac:dyDescent="0.25">
      <c r="A301" s="154"/>
      <c r="B301" s="24" t="s">
        <v>182</v>
      </c>
      <c r="C301" s="339"/>
      <c r="D301" s="248"/>
      <c r="E301" s="248"/>
      <c r="F301" s="248"/>
      <c r="G301" s="248"/>
      <c r="H301" s="248"/>
      <c r="I301" s="248"/>
      <c r="J301" s="248"/>
      <c r="K301" s="248"/>
      <c r="L301" s="248"/>
      <c r="M301" s="248"/>
      <c r="N301" s="248"/>
      <c r="O301" s="249">
        <f t="shared" si="6"/>
        <v>0</v>
      </c>
      <c r="P301" s="250"/>
      <c r="Q301" s="251"/>
      <c r="S301" s="14"/>
      <c r="T301" s="11"/>
    </row>
    <row r="302" spans="1:20" x14ac:dyDescent="0.25">
      <c r="A302" s="154"/>
      <c r="B302" s="24" t="s">
        <v>182</v>
      </c>
      <c r="C302" s="339"/>
      <c r="D302" s="248"/>
      <c r="E302" s="248"/>
      <c r="F302" s="248"/>
      <c r="G302" s="248"/>
      <c r="H302" s="248"/>
      <c r="I302" s="248"/>
      <c r="J302" s="248"/>
      <c r="K302" s="248"/>
      <c r="L302" s="248"/>
      <c r="M302" s="248"/>
      <c r="N302" s="248"/>
      <c r="O302" s="249">
        <f t="shared" si="6"/>
        <v>0</v>
      </c>
      <c r="P302" s="250"/>
      <c r="Q302" s="251"/>
      <c r="S302" s="14"/>
      <c r="T302" s="11"/>
    </row>
    <row r="303" spans="1:20" x14ac:dyDescent="0.25">
      <c r="A303" s="154"/>
      <c r="B303" s="24" t="s">
        <v>182</v>
      </c>
      <c r="C303" s="340" t="s">
        <v>37</v>
      </c>
      <c r="D303" s="248"/>
      <c r="E303" s="248"/>
      <c r="F303" s="248"/>
      <c r="G303" s="248"/>
      <c r="H303" s="248"/>
      <c r="I303" s="248"/>
      <c r="J303" s="248"/>
      <c r="K303" s="248"/>
      <c r="L303" s="248"/>
      <c r="M303" s="248"/>
      <c r="N303" s="248"/>
      <c r="O303" s="249">
        <f t="shared" si="6"/>
        <v>0</v>
      </c>
      <c r="P303" s="250"/>
      <c r="Q303" s="251"/>
      <c r="S303" s="14"/>
      <c r="T303" s="11"/>
    </row>
    <row r="304" spans="1:20" x14ac:dyDescent="0.25">
      <c r="A304" s="154"/>
      <c r="B304" s="24" t="s">
        <v>182</v>
      </c>
      <c r="C304" s="341"/>
      <c r="D304" s="248"/>
      <c r="E304" s="248"/>
      <c r="F304" s="248"/>
      <c r="G304" s="248"/>
      <c r="H304" s="248"/>
      <c r="I304" s="248"/>
      <c r="J304" s="248"/>
      <c r="K304" s="248"/>
      <c r="L304" s="248"/>
      <c r="M304" s="248"/>
      <c r="N304" s="248"/>
      <c r="O304" s="249">
        <f t="shared" si="6"/>
        <v>0</v>
      </c>
      <c r="P304" s="250"/>
      <c r="Q304" s="251"/>
      <c r="S304" s="14"/>
      <c r="T304" s="11"/>
    </row>
    <row r="305" spans="1:20" x14ac:dyDescent="0.25">
      <c r="A305" s="154"/>
      <c r="B305" s="465" t="s">
        <v>181</v>
      </c>
      <c r="C305" s="466"/>
      <c r="D305" s="466"/>
      <c r="E305" s="466"/>
      <c r="F305" s="466"/>
      <c r="G305" s="466"/>
      <c r="H305" s="466"/>
      <c r="I305" s="466"/>
      <c r="J305" s="466"/>
      <c r="K305" s="466"/>
      <c r="L305" s="466"/>
      <c r="M305" s="466"/>
      <c r="N305" s="466"/>
      <c r="O305" s="466"/>
      <c r="P305" s="242">
        <f>SUM(O307:O326)</f>
        <v>0</v>
      </c>
      <c r="Q305" s="243">
        <f>SUM(Q307:Q326)</f>
        <v>0</v>
      </c>
      <c r="S305" s="14"/>
      <c r="T305" s="11"/>
    </row>
    <row r="306" spans="1:20" x14ac:dyDescent="0.25">
      <c r="A306" s="154"/>
      <c r="B306" s="342" t="s">
        <v>0</v>
      </c>
      <c r="C306" s="244" t="s">
        <v>1</v>
      </c>
      <c r="D306" s="244" t="s">
        <v>2</v>
      </c>
      <c r="E306" s="244" t="s">
        <v>28</v>
      </c>
      <c r="F306" s="244" t="s">
        <v>3</v>
      </c>
      <c r="G306" s="244" t="s">
        <v>4</v>
      </c>
      <c r="H306" s="244" t="s">
        <v>5</v>
      </c>
      <c r="I306" s="244" t="s">
        <v>6</v>
      </c>
      <c r="J306" s="244" t="s">
        <v>7</v>
      </c>
      <c r="K306" s="244" t="s">
        <v>8</v>
      </c>
      <c r="L306" s="244" t="s">
        <v>9</v>
      </c>
      <c r="M306" s="244" t="s">
        <v>10</v>
      </c>
      <c r="N306" s="244" t="s">
        <v>11</v>
      </c>
      <c r="O306" s="244" t="s">
        <v>12</v>
      </c>
      <c r="P306" s="245" t="s">
        <v>22</v>
      </c>
      <c r="Q306" s="246" t="s">
        <v>37</v>
      </c>
      <c r="S306" s="14"/>
      <c r="T306" s="11"/>
    </row>
    <row r="307" spans="1:20" x14ac:dyDescent="0.25">
      <c r="A307" s="154"/>
      <c r="B307" s="24" t="s">
        <v>181</v>
      </c>
      <c r="C307" s="339"/>
      <c r="D307" s="248"/>
      <c r="E307" s="248"/>
      <c r="F307" s="248"/>
      <c r="G307" s="248"/>
      <c r="H307" s="248"/>
      <c r="I307" s="248"/>
      <c r="J307" s="248"/>
      <c r="K307" s="248"/>
      <c r="L307" s="248"/>
      <c r="M307" s="248"/>
      <c r="N307" s="248"/>
      <c r="O307" s="249">
        <f t="shared" si="6"/>
        <v>0</v>
      </c>
      <c r="P307" s="250"/>
      <c r="Q307" s="251"/>
      <c r="S307" s="14"/>
      <c r="T307" s="11"/>
    </row>
    <row r="308" spans="1:20" x14ac:dyDescent="0.25">
      <c r="A308" s="154"/>
      <c r="B308" s="24" t="s">
        <v>181</v>
      </c>
      <c r="C308" s="339"/>
      <c r="D308" s="248"/>
      <c r="E308" s="248"/>
      <c r="F308" s="248"/>
      <c r="G308" s="248"/>
      <c r="H308" s="248"/>
      <c r="I308" s="248"/>
      <c r="J308" s="248"/>
      <c r="K308" s="248"/>
      <c r="L308" s="248"/>
      <c r="M308" s="248"/>
      <c r="N308" s="248"/>
      <c r="O308" s="249">
        <f t="shared" si="6"/>
        <v>0</v>
      </c>
      <c r="P308" s="250"/>
      <c r="Q308" s="251"/>
      <c r="S308" s="14"/>
      <c r="T308" s="11"/>
    </row>
    <row r="309" spans="1:20" x14ac:dyDescent="0.25">
      <c r="A309" s="154"/>
      <c r="B309" s="24" t="s">
        <v>181</v>
      </c>
      <c r="C309" s="339"/>
      <c r="D309" s="248"/>
      <c r="E309" s="248"/>
      <c r="F309" s="248"/>
      <c r="G309" s="248"/>
      <c r="H309" s="248"/>
      <c r="I309" s="248"/>
      <c r="J309" s="248"/>
      <c r="K309" s="248"/>
      <c r="L309" s="248"/>
      <c r="M309" s="248"/>
      <c r="N309" s="248"/>
      <c r="O309" s="249">
        <f t="shared" si="6"/>
        <v>0</v>
      </c>
      <c r="P309" s="250"/>
      <c r="Q309" s="251"/>
      <c r="S309" s="14"/>
      <c r="T309" s="11"/>
    </row>
    <row r="310" spans="1:20" x14ac:dyDescent="0.25">
      <c r="A310" s="154"/>
      <c r="B310" s="24" t="s">
        <v>181</v>
      </c>
      <c r="C310" s="339"/>
      <c r="D310" s="248"/>
      <c r="E310" s="248"/>
      <c r="F310" s="248"/>
      <c r="G310" s="248"/>
      <c r="H310" s="248"/>
      <c r="I310" s="248"/>
      <c r="J310" s="248"/>
      <c r="K310" s="248"/>
      <c r="L310" s="248"/>
      <c r="M310" s="248"/>
      <c r="N310" s="248"/>
      <c r="O310" s="249">
        <f t="shared" si="6"/>
        <v>0</v>
      </c>
      <c r="P310" s="250"/>
      <c r="Q310" s="251"/>
      <c r="S310" s="14"/>
      <c r="T310" s="11"/>
    </row>
    <row r="311" spans="1:20" x14ac:dyDescent="0.25">
      <c r="A311" s="154"/>
      <c r="B311" s="24" t="s">
        <v>181</v>
      </c>
      <c r="C311" s="339"/>
      <c r="D311" s="248"/>
      <c r="E311" s="248"/>
      <c r="F311" s="248"/>
      <c r="G311" s="248"/>
      <c r="H311" s="248"/>
      <c r="I311" s="248"/>
      <c r="J311" s="248"/>
      <c r="K311" s="248"/>
      <c r="L311" s="248"/>
      <c r="M311" s="248"/>
      <c r="N311" s="248"/>
      <c r="O311" s="249">
        <f t="shared" si="6"/>
        <v>0</v>
      </c>
      <c r="P311" s="250"/>
      <c r="Q311" s="251"/>
      <c r="S311" s="14"/>
      <c r="T311" s="11"/>
    </row>
    <row r="312" spans="1:20" x14ac:dyDescent="0.25">
      <c r="A312" s="154"/>
      <c r="B312" s="24" t="s">
        <v>181</v>
      </c>
      <c r="C312" s="339"/>
      <c r="D312" s="248"/>
      <c r="E312" s="248"/>
      <c r="F312" s="248"/>
      <c r="G312" s="248"/>
      <c r="H312" s="248"/>
      <c r="I312" s="248"/>
      <c r="J312" s="248"/>
      <c r="K312" s="248"/>
      <c r="L312" s="248"/>
      <c r="M312" s="248"/>
      <c r="N312" s="248"/>
      <c r="O312" s="249">
        <f t="shared" si="6"/>
        <v>0</v>
      </c>
      <c r="P312" s="250"/>
      <c r="Q312" s="251"/>
      <c r="S312" s="14"/>
      <c r="T312" s="11"/>
    </row>
    <row r="313" spans="1:20" x14ac:dyDescent="0.25">
      <c r="A313" s="154"/>
      <c r="B313" s="24" t="s">
        <v>181</v>
      </c>
      <c r="C313" s="339"/>
      <c r="D313" s="248"/>
      <c r="E313" s="248"/>
      <c r="F313" s="248"/>
      <c r="G313" s="248"/>
      <c r="H313" s="248"/>
      <c r="I313" s="248"/>
      <c r="J313" s="248"/>
      <c r="K313" s="248"/>
      <c r="L313" s="248"/>
      <c r="M313" s="248"/>
      <c r="N313" s="248"/>
      <c r="O313" s="249">
        <f t="shared" si="6"/>
        <v>0</v>
      </c>
      <c r="P313" s="250"/>
      <c r="Q313" s="251"/>
      <c r="S313" s="14"/>
      <c r="T313" s="11"/>
    </row>
    <row r="314" spans="1:20" x14ac:dyDescent="0.25">
      <c r="A314" s="154"/>
      <c r="B314" s="24" t="s">
        <v>181</v>
      </c>
      <c r="C314" s="339"/>
      <c r="D314" s="248"/>
      <c r="E314" s="248"/>
      <c r="F314" s="248"/>
      <c r="G314" s="248"/>
      <c r="H314" s="248"/>
      <c r="I314" s="248"/>
      <c r="J314" s="248"/>
      <c r="K314" s="248"/>
      <c r="L314" s="248"/>
      <c r="M314" s="248"/>
      <c r="N314" s="248"/>
      <c r="O314" s="249">
        <f t="shared" si="6"/>
        <v>0</v>
      </c>
      <c r="P314" s="250"/>
      <c r="Q314" s="251"/>
      <c r="S314" s="14"/>
      <c r="T314" s="11"/>
    </row>
    <row r="315" spans="1:20" x14ac:dyDescent="0.25">
      <c r="A315" s="154"/>
      <c r="B315" s="24" t="s">
        <v>181</v>
      </c>
      <c r="C315" s="339"/>
      <c r="D315" s="248"/>
      <c r="E315" s="248"/>
      <c r="F315" s="248"/>
      <c r="G315" s="248"/>
      <c r="H315" s="248"/>
      <c r="I315" s="248"/>
      <c r="J315" s="248"/>
      <c r="K315" s="248"/>
      <c r="L315" s="248"/>
      <c r="M315" s="248"/>
      <c r="N315" s="248"/>
      <c r="O315" s="249">
        <f t="shared" si="6"/>
        <v>0</v>
      </c>
      <c r="P315" s="250"/>
      <c r="Q315" s="251"/>
      <c r="S315" s="14"/>
      <c r="T315" s="11"/>
    </row>
    <row r="316" spans="1:20" x14ac:dyDescent="0.25">
      <c r="A316" s="154"/>
      <c r="B316" s="24" t="s">
        <v>181</v>
      </c>
      <c r="C316" s="339"/>
      <c r="D316" s="248"/>
      <c r="E316" s="248"/>
      <c r="F316" s="248"/>
      <c r="G316" s="248"/>
      <c r="H316" s="248"/>
      <c r="I316" s="248"/>
      <c r="J316" s="248"/>
      <c r="K316" s="248"/>
      <c r="L316" s="248"/>
      <c r="M316" s="248"/>
      <c r="N316" s="248"/>
      <c r="O316" s="249">
        <f t="shared" si="6"/>
        <v>0</v>
      </c>
      <c r="P316" s="250"/>
      <c r="Q316" s="251"/>
      <c r="S316" s="14"/>
      <c r="T316" s="11"/>
    </row>
    <row r="317" spans="1:20" x14ac:dyDescent="0.25">
      <c r="A317" s="154"/>
      <c r="B317" s="24" t="s">
        <v>181</v>
      </c>
      <c r="C317" s="339"/>
      <c r="D317" s="248"/>
      <c r="E317" s="248"/>
      <c r="F317" s="248"/>
      <c r="G317" s="248"/>
      <c r="H317" s="248"/>
      <c r="I317" s="248"/>
      <c r="J317" s="248"/>
      <c r="K317" s="248"/>
      <c r="L317" s="248"/>
      <c r="M317" s="248"/>
      <c r="N317" s="248"/>
      <c r="O317" s="249">
        <f t="shared" si="6"/>
        <v>0</v>
      </c>
      <c r="P317" s="250"/>
      <c r="Q317" s="251"/>
      <c r="S317" s="14"/>
      <c r="T317" s="11"/>
    </row>
    <row r="318" spans="1:20" x14ac:dyDescent="0.25">
      <c r="A318" s="154"/>
      <c r="B318" s="24" t="s">
        <v>181</v>
      </c>
      <c r="C318" s="339"/>
      <c r="D318" s="248"/>
      <c r="E318" s="248"/>
      <c r="F318" s="248"/>
      <c r="G318" s="248"/>
      <c r="H318" s="248"/>
      <c r="I318" s="248"/>
      <c r="J318" s="248"/>
      <c r="K318" s="248"/>
      <c r="L318" s="248"/>
      <c r="M318" s="248"/>
      <c r="N318" s="248"/>
      <c r="O318" s="249">
        <f t="shared" si="6"/>
        <v>0</v>
      </c>
      <c r="P318" s="250"/>
      <c r="Q318" s="251"/>
      <c r="S318" s="14"/>
      <c r="T318" s="11"/>
    </row>
    <row r="319" spans="1:20" x14ac:dyDescent="0.25">
      <c r="A319" s="154"/>
      <c r="B319" s="24" t="s">
        <v>181</v>
      </c>
      <c r="C319" s="339"/>
      <c r="D319" s="248"/>
      <c r="E319" s="248"/>
      <c r="F319" s="248"/>
      <c r="G319" s="248"/>
      <c r="H319" s="248"/>
      <c r="I319" s="248"/>
      <c r="J319" s="248"/>
      <c r="K319" s="248"/>
      <c r="L319" s="248"/>
      <c r="M319" s="248"/>
      <c r="N319" s="248"/>
      <c r="O319" s="249">
        <f t="shared" si="6"/>
        <v>0</v>
      </c>
      <c r="P319" s="250"/>
      <c r="Q319" s="251"/>
      <c r="S319" s="14"/>
      <c r="T319" s="11"/>
    </row>
    <row r="320" spans="1:20" x14ac:dyDescent="0.25">
      <c r="A320" s="154"/>
      <c r="B320" s="24" t="s">
        <v>181</v>
      </c>
      <c r="C320" s="339"/>
      <c r="D320" s="248"/>
      <c r="E320" s="248"/>
      <c r="F320" s="248"/>
      <c r="G320" s="248"/>
      <c r="H320" s="248"/>
      <c r="I320" s="248"/>
      <c r="J320" s="248"/>
      <c r="K320" s="248"/>
      <c r="L320" s="248"/>
      <c r="M320" s="248"/>
      <c r="N320" s="248"/>
      <c r="O320" s="249">
        <f t="shared" si="6"/>
        <v>0</v>
      </c>
      <c r="P320" s="250"/>
      <c r="Q320" s="251"/>
      <c r="S320" s="14"/>
      <c r="T320" s="11"/>
    </row>
    <row r="321" spans="1:20" x14ac:dyDescent="0.25">
      <c r="A321" s="154"/>
      <c r="B321" s="24" t="s">
        <v>181</v>
      </c>
      <c r="C321" s="339"/>
      <c r="D321" s="248"/>
      <c r="E321" s="248"/>
      <c r="F321" s="248"/>
      <c r="G321" s="248"/>
      <c r="H321" s="248"/>
      <c r="I321" s="248"/>
      <c r="J321" s="248"/>
      <c r="K321" s="248"/>
      <c r="L321" s="248"/>
      <c r="M321" s="248"/>
      <c r="N321" s="248"/>
      <c r="O321" s="249">
        <f t="shared" si="6"/>
        <v>0</v>
      </c>
      <c r="P321" s="250"/>
      <c r="Q321" s="251"/>
      <c r="S321" s="14"/>
      <c r="T321" s="11"/>
    </row>
    <row r="322" spans="1:20" x14ac:dyDescent="0.25">
      <c r="A322" s="154"/>
      <c r="B322" s="24" t="s">
        <v>181</v>
      </c>
      <c r="C322" s="339"/>
      <c r="D322" s="248"/>
      <c r="E322" s="248"/>
      <c r="F322" s="248"/>
      <c r="G322" s="248"/>
      <c r="H322" s="248"/>
      <c r="I322" s="248"/>
      <c r="J322" s="248"/>
      <c r="K322" s="248"/>
      <c r="L322" s="248"/>
      <c r="M322" s="248"/>
      <c r="N322" s="248"/>
      <c r="O322" s="249">
        <f t="shared" si="6"/>
        <v>0</v>
      </c>
      <c r="P322" s="250"/>
      <c r="Q322" s="251"/>
      <c r="S322" s="14"/>
      <c r="T322" s="11"/>
    </row>
    <row r="323" spans="1:20" x14ac:dyDescent="0.25">
      <c r="A323" s="154"/>
      <c r="B323" s="24" t="s">
        <v>181</v>
      </c>
      <c r="C323" s="339"/>
      <c r="D323" s="248"/>
      <c r="E323" s="248"/>
      <c r="F323" s="248"/>
      <c r="G323" s="248"/>
      <c r="H323" s="248"/>
      <c r="I323" s="248"/>
      <c r="J323" s="248"/>
      <c r="K323" s="248"/>
      <c r="L323" s="248"/>
      <c r="M323" s="248"/>
      <c r="N323" s="248"/>
      <c r="O323" s="249">
        <f t="shared" si="6"/>
        <v>0</v>
      </c>
      <c r="P323" s="250"/>
      <c r="Q323" s="251"/>
      <c r="S323" s="14"/>
      <c r="T323" s="11"/>
    </row>
    <row r="324" spans="1:20" x14ac:dyDescent="0.25">
      <c r="A324" s="154"/>
      <c r="B324" s="24" t="s">
        <v>181</v>
      </c>
      <c r="C324" s="339"/>
      <c r="D324" s="248"/>
      <c r="E324" s="248"/>
      <c r="F324" s="248"/>
      <c r="G324" s="248"/>
      <c r="H324" s="248"/>
      <c r="I324" s="248"/>
      <c r="J324" s="248"/>
      <c r="K324" s="248"/>
      <c r="L324" s="248"/>
      <c r="M324" s="248"/>
      <c r="N324" s="248"/>
      <c r="O324" s="249">
        <f t="shared" si="6"/>
        <v>0</v>
      </c>
      <c r="P324" s="250"/>
      <c r="Q324" s="251"/>
      <c r="S324" s="14"/>
      <c r="T324" s="11"/>
    </row>
    <row r="325" spans="1:20" x14ac:dyDescent="0.25">
      <c r="A325" s="154"/>
      <c r="B325" s="24" t="s">
        <v>181</v>
      </c>
      <c r="C325" s="340" t="s">
        <v>37</v>
      </c>
      <c r="D325" s="248"/>
      <c r="E325" s="248"/>
      <c r="F325" s="248"/>
      <c r="G325" s="248"/>
      <c r="H325" s="248"/>
      <c r="I325" s="248"/>
      <c r="J325" s="248"/>
      <c r="K325" s="248"/>
      <c r="L325" s="248"/>
      <c r="M325" s="248"/>
      <c r="N325" s="248"/>
      <c r="O325" s="249">
        <f t="shared" si="6"/>
        <v>0</v>
      </c>
      <c r="P325" s="250"/>
      <c r="Q325" s="251"/>
      <c r="S325" s="14"/>
      <c r="T325" s="11"/>
    </row>
    <row r="326" spans="1:20" x14ac:dyDescent="0.25">
      <c r="A326" s="154"/>
      <c r="B326" s="24" t="s">
        <v>181</v>
      </c>
      <c r="C326" s="341"/>
      <c r="D326" s="248"/>
      <c r="E326" s="248"/>
      <c r="F326" s="248"/>
      <c r="G326" s="248"/>
      <c r="H326" s="248"/>
      <c r="I326" s="248"/>
      <c r="J326" s="248"/>
      <c r="K326" s="248"/>
      <c r="L326" s="248"/>
      <c r="M326" s="248"/>
      <c r="N326" s="248"/>
      <c r="O326" s="249">
        <f t="shared" si="6"/>
        <v>0</v>
      </c>
      <c r="P326" s="250"/>
      <c r="Q326" s="251"/>
      <c r="S326" s="14"/>
      <c r="T326" s="11"/>
    </row>
    <row r="327" spans="1:20" x14ac:dyDescent="0.25">
      <c r="A327" s="154"/>
      <c r="B327" s="465" t="s">
        <v>129</v>
      </c>
      <c r="C327" s="466"/>
      <c r="D327" s="466"/>
      <c r="E327" s="466"/>
      <c r="F327" s="466"/>
      <c r="G327" s="466"/>
      <c r="H327" s="466"/>
      <c r="I327" s="466"/>
      <c r="J327" s="466"/>
      <c r="K327" s="466"/>
      <c r="L327" s="466"/>
      <c r="M327" s="466"/>
      <c r="N327" s="466"/>
      <c r="O327" s="466"/>
      <c r="P327" s="242">
        <f>SUM(O329:O347)</f>
        <v>0</v>
      </c>
      <c r="Q327" s="243">
        <f>SUM(Q329:Q349)</f>
        <v>0</v>
      </c>
      <c r="S327" s="14"/>
      <c r="T327" s="11"/>
    </row>
    <row r="328" spans="1:20" x14ac:dyDescent="0.25">
      <c r="A328" s="154"/>
      <c r="B328" s="342" t="s">
        <v>0</v>
      </c>
      <c r="C328" s="244" t="s">
        <v>1</v>
      </c>
      <c r="D328" s="244" t="s">
        <v>2</v>
      </c>
      <c r="E328" s="244" t="s">
        <v>28</v>
      </c>
      <c r="F328" s="244" t="s">
        <v>3</v>
      </c>
      <c r="G328" s="244" t="s">
        <v>4</v>
      </c>
      <c r="H328" s="244" t="s">
        <v>5</v>
      </c>
      <c r="I328" s="244" t="s">
        <v>6</v>
      </c>
      <c r="J328" s="244" t="s">
        <v>7</v>
      </c>
      <c r="K328" s="244" t="s">
        <v>8</v>
      </c>
      <c r="L328" s="244" t="s">
        <v>9</v>
      </c>
      <c r="M328" s="244" t="s">
        <v>10</v>
      </c>
      <c r="N328" s="244" t="s">
        <v>11</v>
      </c>
      <c r="O328" s="244" t="s">
        <v>12</v>
      </c>
      <c r="P328" s="245" t="s">
        <v>22</v>
      </c>
      <c r="Q328" s="246" t="s">
        <v>37</v>
      </c>
      <c r="S328" s="14"/>
      <c r="T328" s="11"/>
    </row>
    <row r="329" spans="1:20" x14ac:dyDescent="0.25">
      <c r="A329" s="154"/>
      <c r="B329" s="247" t="s">
        <v>129</v>
      </c>
      <c r="C329" s="339"/>
      <c r="D329" s="248"/>
      <c r="E329" s="248"/>
      <c r="F329" s="248"/>
      <c r="G329" s="248"/>
      <c r="H329" s="248"/>
      <c r="I329" s="248"/>
      <c r="J329" s="248"/>
      <c r="K329" s="248"/>
      <c r="L329" s="248"/>
      <c r="M329" s="248"/>
      <c r="N329" s="248"/>
      <c r="O329" s="249">
        <f t="shared" si="6"/>
        <v>0</v>
      </c>
      <c r="P329" s="250"/>
      <c r="Q329" s="251"/>
      <c r="S329" s="14"/>
      <c r="T329" s="11"/>
    </row>
    <row r="330" spans="1:20" x14ac:dyDescent="0.25">
      <c r="A330" s="154"/>
      <c r="B330" s="247" t="s">
        <v>129</v>
      </c>
      <c r="C330" s="339"/>
      <c r="D330" s="248"/>
      <c r="E330" s="248"/>
      <c r="F330" s="248"/>
      <c r="G330" s="248"/>
      <c r="H330" s="248"/>
      <c r="I330" s="248"/>
      <c r="J330" s="248"/>
      <c r="K330" s="248"/>
      <c r="L330" s="248"/>
      <c r="M330" s="248"/>
      <c r="N330" s="248"/>
      <c r="O330" s="249">
        <f t="shared" si="6"/>
        <v>0</v>
      </c>
      <c r="P330" s="250"/>
      <c r="Q330" s="251"/>
      <c r="S330" s="14"/>
      <c r="T330" s="11"/>
    </row>
    <row r="331" spans="1:20" x14ac:dyDescent="0.25">
      <c r="A331" s="154"/>
      <c r="B331" s="247" t="s">
        <v>129</v>
      </c>
      <c r="C331" s="339"/>
      <c r="D331" s="248"/>
      <c r="E331" s="248"/>
      <c r="F331" s="248"/>
      <c r="G331" s="248"/>
      <c r="H331" s="248"/>
      <c r="I331" s="248"/>
      <c r="J331" s="248"/>
      <c r="K331" s="248"/>
      <c r="L331" s="248"/>
      <c r="M331" s="248"/>
      <c r="N331" s="248"/>
      <c r="O331" s="249">
        <f t="shared" si="6"/>
        <v>0</v>
      </c>
      <c r="P331" s="250"/>
      <c r="Q331" s="251"/>
      <c r="S331" s="14"/>
      <c r="T331" s="11"/>
    </row>
    <row r="332" spans="1:20" x14ac:dyDescent="0.25">
      <c r="A332" s="154"/>
      <c r="B332" s="247" t="s">
        <v>129</v>
      </c>
      <c r="C332" s="339"/>
      <c r="D332" s="248"/>
      <c r="E332" s="248"/>
      <c r="F332" s="248"/>
      <c r="G332" s="248"/>
      <c r="H332" s="248"/>
      <c r="I332" s="248"/>
      <c r="J332" s="248"/>
      <c r="K332" s="248"/>
      <c r="L332" s="248"/>
      <c r="M332" s="248"/>
      <c r="N332" s="248"/>
      <c r="O332" s="249">
        <f t="shared" si="6"/>
        <v>0</v>
      </c>
      <c r="P332" s="250"/>
      <c r="Q332" s="251"/>
      <c r="S332" s="14"/>
      <c r="T332" s="11"/>
    </row>
    <row r="333" spans="1:20" x14ac:dyDescent="0.25">
      <c r="A333" s="154"/>
      <c r="B333" s="247" t="s">
        <v>129</v>
      </c>
      <c r="C333" s="339"/>
      <c r="D333" s="248"/>
      <c r="E333" s="248"/>
      <c r="F333" s="248"/>
      <c r="G333" s="248"/>
      <c r="H333" s="248"/>
      <c r="I333" s="248"/>
      <c r="J333" s="248"/>
      <c r="K333" s="248"/>
      <c r="L333" s="248"/>
      <c r="M333" s="248"/>
      <c r="N333" s="248"/>
      <c r="O333" s="249">
        <f t="shared" si="6"/>
        <v>0</v>
      </c>
      <c r="P333" s="250"/>
      <c r="Q333" s="251"/>
      <c r="S333" s="14"/>
      <c r="T333" s="11"/>
    </row>
    <row r="334" spans="1:20" x14ac:dyDescent="0.25">
      <c r="A334" s="154"/>
      <c r="B334" s="247" t="s">
        <v>129</v>
      </c>
      <c r="C334" s="339"/>
      <c r="D334" s="248"/>
      <c r="E334" s="248"/>
      <c r="F334" s="248"/>
      <c r="G334" s="248"/>
      <c r="H334" s="248"/>
      <c r="I334" s="248"/>
      <c r="J334" s="248"/>
      <c r="K334" s="248"/>
      <c r="L334" s="248"/>
      <c r="M334" s="248"/>
      <c r="N334" s="248"/>
      <c r="O334" s="249">
        <f t="shared" si="6"/>
        <v>0</v>
      </c>
      <c r="P334" s="250"/>
      <c r="Q334" s="251"/>
      <c r="S334" s="14"/>
      <c r="T334" s="11"/>
    </row>
    <row r="335" spans="1:20" x14ac:dyDescent="0.25">
      <c r="A335" s="154"/>
      <c r="B335" s="247" t="s">
        <v>129</v>
      </c>
      <c r="C335" s="339"/>
      <c r="D335" s="248"/>
      <c r="E335" s="248"/>
      <c r="F335" s="248"/>
      <c r="G335" s="248"/>
      <c r="H335" s="248"/>
      <c r="I335" s="248"/>
      <c r="J335" s="248"/>
      <c r="K335" s="248"/>
      <c r="L335" s="248"/>
      <c r="M335" s="248"/>
      <c r="N335" s="248"/>
      <c r="O335" s="249">
        <f t="shared" si="6"/>
        <v>0</v>
      </c>
      <c r="P335" s="250"/>
      <c r="Q335" s="251"/>
      <c r="S335" s="14"/>
      <c r="T335" s="11"/>
    </row>
    <row r="336" spans="1:20" x14ac:dyDescent="0.25">
      <c r="A336" s="154"/>
      <c r="B336" s="247" t="s">
        <v>129</v>
      </c>
      <c r="C336" s="339"/>
      <c r="D336" s="248"/>
      <c r="E336" s="248"/>
      <c r="F336" s="248"/>
      <c r="G336" s="248"/>
      <c r="H336" s="248"/>
      <c r="I336" s="248"/>
      <c r="J336" s="248"/>
      <c r="K336" s="248"/>
      <c r="L336" s="248"/>
      <c r="M336" s="248"/>
      <c r="N336" s="248"/>
      <c r="O336" s="249">
        <f t="shared" si="6"/>
        <v>0</v>
      </c>
      <c r="P336" s="250"/>
      <c r="Q336" s="251"/>
      <c r="S336" s="14"/>
      <c r="T336" s="11"/>
    </row>
    <row r="337" spans="1:20" x14ac:dyDescent="0.25">
      <c r="A337" s="154"/>
      <c r="B337" s="247" t="s">
        <v>129</v>
      </c>
      <c r="C337" s="339"/>
      <c r="D337" s="248"/>
      <c r="E337" s="248"/>
      <c r="F337" s="248"/>
      <c r="G337" s="248"/>
      <c r="H337" s="248"/>
      <c r="I337" s="248"/>
      <c r="J337" s="248"/>
      <c r="K337" s="248"/>
      <c r="L337" s="248"/>
      <c r="M337" s="248"/>
      <c r="N337" s="248"/>
      <c r="O337" s="249">
        <f t="shared" si="6"/>
        <v>0</v>
      </c>
      <c r="P337" s="250"/>
      <c r="Q337" s="251"/>
      <c r="S337" s="14"/>
      <c r="T337" s="11"/>
    </row>
    <row r="338" spans="1:20" x14ac:dyDescent="0.25">
      <c r="A338" s="154"/>
      <c r="B338" s="247" t="s">
        <v>129</v>
      </c>
      <c r="C338" s="339"/>
      <c r="D338" s="248"/>
      <c r="E338" s="248"/>
      <c r="F338" s="248"/>
      <c r="G338" s="248"/>
      <c r="H338" s="248"/>
      <c r="I338" s="248"/>
      <c r="J338" s="248"/>
      <c r="K338" s="248"/>
      <c r="L338" s="248"/>
      <c r="M338" s="248"/>
      <c r="N338" s="248"/>
      <c r="O338" s="249">
        <f t="shared" si="6"/>
        <v>0</v>
      </c>
      <c r="P338" s="250"/>
      <c r="Q338" s="251"/>
      <c r="S338" s="14"/>
      <c r="T338" s="11"/>
    </row>
    <row r="339" spans="1:20" x14ac:dyDescent="0.25">
      <c r="A339" s="154"/>
      <c r="B339" s="247" t="s">
        <v>129</v>
      </c>
      <c r="C339" s="339"/>
      <c r="D339" s="248"/>
      <c r="E339" s="248"/>
      <c r="F339" s="248"/>
      <c r="G339" s="248"/>
      <c r="H339" s="248"/>
      <c r="I339" s="248"/>
      <c r="J339" s="248"/>
      <c r="K339" s="248"/>
      <c r="L339" s="248"/>
      <c r="M339" s="248"/>
      <c r="N339" s="248"/>
      <c r="O339" s="249">
        <f t="shared" si="6"/>
        <v>0</v>
      </c>
      <c r="P339" s="250"/>
      <c r="Q339" s="251"/>
      <c r="S339" s="14"/>
      <c r="T339" s="11"/>
    </row>
    <row r="340" spans="1:20" x14ac:dyDescent="0.25">
      <c r="A340" s="154"/>
      <c r="B340" s="247" t="s">
        <v>129</v>
      </c>
      <c r="C340" s="339"/>
      <c r="D340" s="248"/>
      <c r="E340" s="248"/>
      <c r="F340" s="248"/>
      <c r="G340" s="248"/>
      <c r="H340" s="248"/>
      <c r="I340" s="248"/>
      <c r="J340" s="248"/>
      <c r="K340" s="248"/>
      <c r="L340" s="248"/>
      <c r="M340" s="248"/>
      <c r="N340" s="248"/>
      <c r="O340" s="249">
        <f t="shared" si="6"/>
        <v>0</v>
      </c>
      <c r="P340" s="250"/>
      <c r="Q340" s="251"/>
      <c r="S340" s="14"/>
      <c r="T340" s="11"/>
    </row>
    <row r="341" spans="1:20" x14ac:dyDescent="0.25">
      <c r="A341" s="154"/>
      <c r="B341" s="247" t="s">
        <v>129</v>
      </c>
      <c r="C341" s="339"/>
      <c r="D341" s="248"/>
      <c r="E341" s="248"/>
      <c r="F341" s="248"/>
      <c r="G341" s="248"/>
      <c r="H341" s="248"/>
      <c r="I341" s="248"/>
      <c r="J341" s="248"/>
      <c r="K341" s="248"/>
      <c r="L341" s="248"/>
      <c r="M341" s="248"/>
      <c r="N341" s="248"/>
      <c r="O341" s="249">
        <f t="shared" si="6"/>
        <v>0</v>
      </c>
      <c r="P341" s="250"/>
      <c r="Q341" s="251"/>
      <c r="S341" s="14"/>
      <c r="T341" s="11"/>
    </row>
    <row r="342" spans="1:20" x14ac:dyDescent="0.25">
      <c r="A342" s="154"/>
      <c r="B342" s="247" t="s">
        <v>129</v>
      </c>
      <c r="C342" s="339"/>
      <c r="D342" s="248"/>
      <c r="E342" s="248"/>
      <c r="F342" s="248"/>
      <c r="G342" s="248"/>
      <c r="H342" s="248"/>
      <c r="I342" s="248"/>
      <c r="J342" s="248"/>
      <c r="K342" s="248"/>
      <c r="L342" s="248"/>
      <c r="M342" s="248"/>
      <c r="N342" s="248"/>
      <c r="O342" s="249">
        <f t="shared" si="6"/>
        <v>0</v>
      </c>
      <c r="P342" s="250"/>
      <c r="Q342" s="251"/>
      <c r="S342" s="14"/>
      <c r="T342" s="11"/>
    </row>
    <row r="343" spans="1:20" x14ac:dyDescent="0.25">
      <c r="A343" s="154"/>
      <c r="B343" s="247" t="s">
        <v>129</v>
      </c>
      <c r="C343" s="339"/>
      <c r="D343" s="248"/>
      <c r="E343" s="248"/>
      <c r="F343" s="248"/>
      <c r="G343" s="248"/>
      <c r="H343" s="248"/>
      <c r="I343" s="248"/>
      <c r="J343" s="248"/>
      <c r="K343" s="248"/>
      <c r="L343" s="248"/>
      <c r="M343" s="248"/>
      <c r="N343" s="248"/>
      <c r="O343" s="249">
        <f t="shared" si="6"/>
        <v>0</v>
      </c>
      <c r="P343" s="250"/>
      <c r="Q343" s="251"/>
      <c r="S343" s="14"/>
      <c r="T343" s="11"/>
    </row>
    <row r="344" spans="1:20" x14ac:dyDescent="0.25">
      <c r="A344" s="154"/>
      <c r="B344" s="247" t="s">
        <v>129</v>
      </c>
      <c r="C344" s="339"/>
      <c r="D344" s="248"/>
      <c r="E344" s="248"/>
      <c r="F344" s="248"/>
      <c r="G344" s="248"/>
      <c r="H344" s="248"/>
      <c r="I344" s="248"/>
      <c r="J344" s="248"/>
      <c r="K344" s="248"/>
      <c r="L344" s="248"/>
      <c r="M344" s="248"/>
      <c r="N344" s="248"/>
      <c r="O344" s="249">
        <f t="shared" si="6"/>
        <v>0</v>
      </c>
      <c r="P344" s="250"/>
      <c r="Q344" s="251"/>
      <c r="S344" s="14"/>
      <c r="T344" s="11"/>
    </row>
    <row r="345" spans="1:20" x14ac:dyDescent="0.25">
      <c r="A345" s="154"/>
      <c r="B345" s="247" t="s">
        <v>129</v>
      </c>
      <c r="C345" s="339"/>
      <c r="D345" s="248"/>
      <c r="E345" s="248"/>
      <c r="F345" s="248"/>
      <c r="G345" s="248"/>
      <c r="H345" s="248"/>
      <c r="I345" s="248"/>
      <c r="J345" s="248"/>
      <c r="K345" s="248"/>
      <c r="L345" s="248"/>
      <c r="M345" s="248"/>
      <c r="N345" s="248"/>
      <c r="O345" s="249">
        <f t="shared" si="6"/>
        <v>0</v>
      </c>
      <c r="P345" s="250"/>
      <c r="Q345" s="251"/>
      <c r="S345" s="14"/>
      <c r="T345" s="11"/>
    </row>
    <row r="346" spans="1:20" x14ac:dyDescent="0.25">
      <c r="A346" s="154"/>
      <c r="B346" s="247" t="s">
        <v>129</v>
      </c>
      <c r="C346" s="339"/>
      <c r="D346" s="248"/>
      <c r="E346" s="248"/>
      <c r="F346" s="248"/>
      <c r="G346" s="248"/>
      <c r="H346" s="248"/>
      <c r="I346" s="248"/>
      <c r="J346" s="248"/>
      <c r="K346" s="248"/>
      <c r="L346" s="248"/>
      <c r="M346" s="248"/>
      <c r="N346" s="248"/>
      <c r="O346" s="249">
        <f t="shared" si="6"/>
        <v>0</v>
      </c>
      <c r="P346" s="250"/>
      <c r="Q346" s="251"/>
      <c r="S346" s="14"/>
      <c r="T346" s="11"/>
    </row>
    <row r="347" spans="1:20" x14ac:dyDescent="0.25">
      <c r="A347" s="154"/>
      <c r="B347" s="247" t="s">
        <v>129</v>
      </c>
      <c r="C347" s="339"/>
      <c r="D347" s="248"/>
      <c r="E347" s="248"/>
      <c r="F347" s="248"/>
      <c r="G347" s="248"/>
      <c r="H347" s="248"/>
      <c r="I347" s="248"/>
      <c r="J347" s="248"/>
      <c r="K347" s="248"/>
      <c r="L347" s="248"/>
      <c r="M347" s="248"/>
      <c r="N347" s="248"/>
      <c r="O347" s="249">
        <f t="shared" si="6"/>
        <v>0</v>
      </c>
      <c r="P347" s="250"/>
      <c r="Q347" s="251"/>
      <c r="S347" s="14"/>
      <c r="T347" s="11"/>
    </row>
    <row r="348" spans="1:20" x14ac:dyDescent="0.25">
      <c r="A348" s="154"/>
      <c r="B348" s="247" t="s">
        <v>129</v>
      </c>
      <c r="C348" s="340" t="s">
        <v>37</v>
      </c>
      <c r="D348" s="248"/>
      <c r="E348" s="248"/>
      <c r="F348" s="248"/>
      <c r="G348" s="248"/>
      <c r="H348" s="248"/>
      <c r="I348" s="248"/>
      <c r="J348" s="248"/>
      <c r="K348" s="248"/>
      <c r="L348" s="248"/>
      <c r="M348" s="248"/>
      <c r="N348" s="248"/>
      <c r="O348" s="249">
        <f t="shared" si="6"/>
        <v>0</v>
      </c>
      <c r="P348" s="250"/>
      <c r="Q348" s="251"/>
      <c r="S348" s="14"/>
      <c r="T348" s="11"/>
    </row>
    <row r="349" spans="1:20" x14ac:dyDescent="0.25">
      <c r="A349" s="154"/>
      <c r="B349" s="247" t="s">
        <v>129</v>
      </c>
      <c r="C349" s="341"/>
      <c r="D349" s="248"/>
      <c r="E349" s="248"/>
      <c r="F349" s="248"/>
      <c r="G349" s="248"/>
      <c r="H349" s="248"/>
      <c r="I349" s="248"/>
      <c r="J349" s="248"/>
      <c r="K349" s="248"/>
      <c r="L349" s="248"/>
      <c r="M349" s="248"/>
      <c r="N349" s="248"/>
      <c r="O349" s="249">
        <f t="shared" si="6"/>
        <v>0</v>
      </c>
      <c r="P349" s="250"/>
      <c r="Q349" s="251"/>
      <c r="S349" s="14"/>
      <c r="T349" s="11"/>
    </row>
    <row r="350" spans="1:20" x14ac:dyDescent="0.25">
      <c r="A350" s="154"/>
      <c r="B350" s="466" t="s">
        <v>130</v>
      </c>
      <c r="C350" s="466"/>
      <c r="D350" s="466"/>
      <c r="E350" s="466"/>
      <c r="F350" s="466"/>
      <c r="G350" s="466"/>
      <c r="H350" s="466"/>
      <c r="I350" s="466"/>
      <c r="J350" s="466"/>
      <c r="K350" s="466"/>
      <c r="L350" s="466"/>
      <c r="M350" s="466"/>
      <c r="N350" s="466"/>
      <c r="O350" s="466"/>
      <c r="P350" s="242">
        <f>SUM(O352:O370)</f>
        <v>0</v>
      </c>
      <c r="Q350" s="243">
        <f>SUM(Q352:Q370)</f>
        <v>0</v>
      </c>
      <c r="S350" s="14"/>
      <c r="T350" s="11"/>
    </row>
    <row r="351" spans="1:20" x14ac:dyDescent="0.25">
      <c r="A351" s="154"/>
      <c r="B351" s="342" t="s">
        <v>0</v>
      </c>
      <c r="C351" s="244" t="s">
        <v>1</v>
      </c>
      <c r="D351" s="244" t="s">
        <v>2</v>
      </c>
      <c r="E351" s="244" t="s">
        <v>28</v>
      </c>
      <c r="F351" s="244" t="s">
        <v>3</v>
      </c>
      <c r="G351" s="244" t="s">
        <v>4</v>
      </c>
      <c r="H351" s="244" t="s">
        <v>5</v>
      </c>
      <c r="I351" s="244" t="s">
        <v>6</v>
      </c>
      <c r="J351" s="244" t="s">
        <v>7</v>
      </c>
      <c r="K351" s="244" t="s">
        <v>8</v>
      </c>
      <c r="L351" s="244" t="s">
        <v>9</v>
      </c>
      <c r="M351" s="244" t="s">
        <v>10</v>
      </c>
      <c r="N351" s="244" t="s">
        <v>11</v>
      </c>
      <c r="O351" s="244" t="s">
        <v>12</v>
      </c>
      <c r="P351" s="245" t="s">
        <v>22</v>
      </c>
      <c r="Q351" s="246" t="s">
        <v>37</v>
      </c>
      <c r="S351" s="14"/>
      <c r="T351" s="11"/>
    </row>
    <row r="352" spans="1:20" x14ac:dyDescent="0.25">
      <c r="A352" s="154"/>
      <c r="B352" s="247" t="s">
        <v>130</v>
      </c>
      <c r="C352" s="339"/>
      <c r="D352" s="248"/>
      <c r="E352" s="248"/>
      <c r="F352" s="248"/>
      <c r="G352" s="248"/>
      <c r="H352" s="248"/>
      <c r="I352" s="248"/>
      <c r="J352" s="248"/>
      <c r="K352" s="248"/>
      <c r="L352" s="248"/>
      <c r="M352" s="248"/>
      <c r="N352" s="248"/>
      <c r="O352" s="249">
        <f t="shared" ref="O352:O415" si="7">SUM(F352:N352)</f>
        <v>0</v>
      </c>
      <c r="P352" s="250"/>
      <c r="Q352" s="251"/>
      <c r="S352" s="14"/>
      <c r="T352" s="11"/>
    </row>
    <row r="353" spans="1:20" x14ac:dyDescent="0.25">
      <c r="A353" s="154"/>
      <c r="B353" s="247" t="s">
        <v>130</v>
      </c>
      <c r="C353" s="339"/>
      <c r="D353" s="248"/>
      <c r="E353" s="248"/>
      <c r="F353" s="248"/>
      <c r="G353" s="248"/>
      <c r="H353" s="248"/>
      <c r="I353" s="248"/>
      <c r="J353" s="248"/>
      <c r="K353" s="248"/>
      <c r="L353" s="248"/>
      <c r="M353" s="248"/>
      <c r="N353" s="248"/>
      <c r="O353" s="249">
        <f t="shared" si="7"/>
        <v>0</v>
      </c>
      <c r="P353" s="250"/>
      <c r="Q353" s="251"/>
      <c r="S353" s="14"/>
      <c r="T353" s="11"/>
    </row>
    <row r="354" spans="1:20" x14ac:dyDescent="0.25">
      <c r="A354" s="154"/>
      <c r="B354" s="247" t="s">
        <v>130</v>
      </c>
      <c r="C354" s="339"/>
      <c r="D354" s="248"/>
      <c r="E354" s="248"/>
      <c r="F354" s="248"/>
      <c r="G354" s="248"/>
      <c r="H354" s="248"/>
      <c r="I354" s="248"/>
      <c r="J354" s="248"/>
      <c r="K354" s="248"/>
      <c r="L354" s="248"/>
      <c r="M354" s="248"/>
      <c r="N354" s="248"/>
      <c r="O354" s="249">
        <f t="shared" si="7"/>
        <v>0</v>
      </c>
      <c r="P354" s="250"/>
      <c r="Q354" s="251"/>
      <c r="S354" s="14"/>
      <c r="T354" s="11"/>
    </row>
    <row r="355" spans="1:20" x14ac:dyDescent="0.25">
      <c r="A355" s="154"/>
      <c r="B355" s="247" t="s">
        <v>130</v>
      </c>
      <c r="C355" s="339"/>
      <c r="D355" s="248"/>
      <c r="E355" s="248"/>
      <c r="F355" s="248"/>
      <c r="G355" s="248"/>
      <c r="H355" s="248"/>
      <c r="I355" s="248"/>
      <c r="J355" s="248"/>
      <c r="K355" s="248"/>
      <c r="L355" s="248"/>
      <c r="M355" s="248"/>
      <c r="N355" s="248"/>
      <c r="O355" s="249">
        <f t="shared" si="7"/>
        <v>0</v>
      </c>
      <c r="P355" s="250"/>
      <c r="Q355" s="251"/>
      <c r="S355" s="14"/>
      <c r="T355" s="11"/>
    </row>
    <row r="356" spans="1:20" x14ac:dyDescent="0.25">
      <c r="A356" s="154"/>
      <c r="B356" s="247" t="s">
        <v>130</v>
      </c>
      <c r="C356" s="339"/>
      <c r="D356" s="248"/>
      <c r="E356" s="248"/>
      <c r="F356" s="248"/>
      <c r="G356" s="248"/>
      <c r="H356" s="248"/>
      <c r="I356" s="248"/>
      <c r="J356" s="248"/>
      <c r="K356" s="248"/>
      <c r="L356" s="248"/>
      <c r="M356" s="248"/>
      <c r="N356" s="248"/>
      <c r="O356" s="249">
        <f t="shared" si="7"/>
        <v>0</v>
      </c>
      <c r="P356" s="250"/>
      <c r="Q356" s="251"/>
      <c r="S356" s="14"/>
      <c r="T356" s="11"/>
    </row>
    <row r="357" spans="1:20" x14ac:dyDescent="0.25">
      <c r="A357" s="154"/>
      <c r="B357" s="247" t="s">
        <v>130</v>
      </c>
      <c r="C357" s="339"/>
      <c r="D357" s="248"/>
      <c r="E357" s="248"/>
      <c r="F357" s="248"/>
      <c r="G357" s="248"/>
      <c r="H357" s="248"/>
      <c r="I357" s="248"/>
      <c r="J357" s="248"/>
      <c r="K357" s="248"/>
      <c r="L357" s="248"/>
      <c r="M357" s="248"/>
      <c r="N357" s="248"/>
      <c r="O357" s="249">
        <f t="shared" si="7"/>
        <v>0</v>
      </c>
      <c r="P357" s="250"/>
      <c r="Q357" s="251"/>
      <c r="S357" s="14"/>
      <c r="T357" s="11"/>
    </row>
    <row r="358" spans="1:20" x14ac:dyDescent="0.25">
      <c r="A358" s="154"/>
      <c r="B358" s="247" t="s">
        <v>130</v>
      </c>
      <c r="C358" s="339"/>
      <c r="D358" s="248"/>
      <c r="E358" s="248"/>
      <c r="F358" s="248"/>
      <c r="G358" s="248"/>
      <c r="H358" s="248"/>
      <c r="I358" s="248"/>
      <c r="J358" s="248"/>
      <c r="K358" s="248"/>
      <c r="L358" s="248"/>
      <c r="M358" s="248"/>
      <c r="N358" s="248"/>
      <c r="O358" s="249">
        <f t="shared" si="7"/>
        <v>0</v>
      </c>
      <c r="P358" s="250"/>
      <c r="Q358" s="251"/>
      <c r="S358" s="14"/>
      <c r="T358" s="11"/>
    </row>
    <row r="359" spans="1:20" x14ac:dyDescent="0.25">
      <c r="A359" s="154"/>
      <c r="B359" s="247" t="s">
        <v>130</v>
      </c>
      <c r="C359" s="339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9">
        <f t="shared" si="7"/>
        <v>0</v>
      </c>
      <c r="P359" s="250"/>
      <c r="Q359" s="251"/>
      <c r="S359" s="14"/>
      <c r="T359" s="11"/>
    </row>
    <row r="360" spans="1:20" x14ac:dyDescent="0.25">
      <c r="A360" s="154"/>
      <c r="B360" s="247" t="s">
        <v>130</v>
      </c>
      <c r="C360" s="339"/>
      <c r="D360" s="248"/>
      <c r="E360" s="248"/>
      <c r="F360" s="248"/>
      <c r="G360" s="248"/>
      <c r="H360" s="248"/>
      <c r="I360" s="248"/>
      <c r="J360" s="248"/>
      <c r="K360" s="248"/>
      <c r="L360" s="248"/>
      <c r="M360" s="248"/>
      <c r="N360" s="248"/>
      <c r="O360" s="249">
        <f t="shared" si="7"/>
        <v>0</v>
      </c>
      <c r="P360" s="250"/>
      <c r="Q360" s="251"/>
      <c r="S360" s="14"/>
      <c r="T360" s="11"/>
    </row>
    <row r="361" spans="1:20" x14ac:dyDescent="0.25">
      <c r="A361" s="154"/>
      <c r="B361" s="247" t="s">
        <v>130</v>
      </c>
      <c r="C361" s="339"/>
      <c r="D361" s="248"/>
      <c r="E361" s="248"/>
      <c r="F361" s="248"/>
      <c r="G361" s="248"/>
      <c r="H361" s="248"/>
      <c r="I361" s="248"/>
      <c r="J361" s="248"/>
      <c r="K361" s="248"/>
      <c r="L361" s="248"/>
      <c r="M361" s="248"/>
      <c r="N361" s="248"/>
      <c r="O361" s="249">
        <f t="shared" si="7"/>
        <v>0</v>
      </c>
      <c r="P361" s="250"/>
      <c r="Q361" s="251"/>
      <c r="S361" s="14"/>
      <c r="T361" s="11"/>
    </row>
    <row r="362" spans="1:20" x14ac:dyDescent="0.25">
      <c r="A362" s="154"/>
      <c r="B362" s="247" t="s">
        <v>130</v>
      </c>
      <c r="C362" s="339"/>
      <c r="D362" s="248"/>
      <c r="E362" s="248"/>
      <c r="F362" s="248"/>
      <c r="G362" s="248"/>
      <c r="H362" s="248"/>
      <c r="I362" s="248"/>
      <c r="J362" s="248"/>
      <c r="K362" s="248"/>
      <c r="L362" s="248"/>
      <c r="M362" s="248"/>
      <c r="N362" s="248"/>
      <c r="O362" s="249">
        <f t="shared" si="7"/>
        <v>0</v>
      </c>
      <c r="P362" s="250"/>
      <c r="Q362" s="251"/>
      <c r="S362" s="14"/>
      <c r="T362" s="11"/>
    </row>
    <row r="363" spans="1:20" x14ac:dyDescent="0.25">
      <c r="A363" s="154"/>
      <c r="B363" s="247" t="s">
        <v>130</v>
      </c>
      <c r="C363" s="339"/>
      <c r="D363" s="248"/>
      <c r="E363" s="248"/>
      <c r="F363" s="248"/>
      <c r="G363" s="248"/>
      <c r="H363" s="248"/>
      <c r="I363" s="248"/>
      <c r="J363" s="248"/>
      <c r="K363" s="248"/>
      <c r="L363" s="248"/>
      <c r="M363" s="248"/>
      <c r="N363" s="248"/>
      <c r="O363" s="249">
        <f t="shared" si="7"/>
        <v>0</v>
      </c>
      <c r="P363" s="250"/>
      <c r="Q363" s="251"/>
      <c r="S363" s="14"/>
      <c r="T363" s="11"/>
    </row>
    <row r="364" spans="1:20" x14ac:dyDescent="0.25">
      <c r="A364" s="154"/>
      <c r="B364" s="247" t="s">
        <v>130</v>
      </c>
      <c r="C364" s="339"/>
      <c r="D364" s="248"/>
      <c r="E364" s="248"/>
      <c r="F364" s="248"/>
      <c r="G364" s="248"/>
      <c r="H364" s="248"/>
      <c r="I364" s="248"/>
      <c r="J364" s="248"/>
      <c r="K364" s="248"/>
      <c r="L364" s="248"/>
      <c r="M364" s="248"/>
      <c r="N364" s="248"/>
      <c r="O364" s="249">
        <f t="shared" si="7"/>
        <v>0</v>
      </c>
      <c r="P364" s="250"/>
      <c r="Q364" s="251"/>
      <c r="S364" s="14"/>
      <c r="T364" s="11"/>
    </row>
    <row r="365" spans="1:20" x14ac:dyDescent="0.25">
      <c r="A365" s="154"/>
      <c r="B365" s="247" t="s">
        <v>130</v>
      </c>
      <c r="C365" s="339"/>
      <c r="D365" s="248"/>
      <c r="E365" s="248"/>
      <c r="F365" s="248"/>
      <c r="G365" s="248"/>
      <c r="H365" s="248"/>
      <c r="I365" s="248"/>
      <c r="J365" s="248"/>
      <c r="K365" s="248"/>
      <c r="L365" s="248"/>
      <c r="M365" s="248"/>
      <c r="N365" s="248"/>
      <c r="O365" s="249">
        <f t="shared" si="7"/>
        <v>0</v>
      </c>
      <c r="P365" s="250"/>
      <c r="Q365" s="251"/>
      <c r="S365" s="14"/>
      <c r="T365" s="11"/>
    </row>
    <row r="366" spans="1:20" x14ac:dyDescent="0.25">
      <c r="A366" s="154"/>
      <c r="B366" s="247" t="s">
        <v>130</v>
      </c>
      <c r="C366" s="339"/>
      <c r="D366" s="248"/>
      <c r="E366" s="248"/>
      <c r="F366" s="248"/>
      <c r="G366" s="248"/>
      <c r="H366" s="248"/>
      <c r="I366" s="248"/>
      <c r="J366" s="248"/>
      <c r="K366" s="248"/>
      <c r="L366" s="248"/>
      <c r="M366" s="248"/>
      <c r="N366" s="248"/>
      <c r="O366" s="249">
        <f t="shared" si="7"/>
        <v>0</v>
      </c>
      <c r="P366" s="250"/>
      <c r="Q366" s="251"/>
      <c r="S366" s="14"/>
      <c r="T366" s="11"/>
    </row>
    <row r="367" spans="1:20" x14ac:dyDescent="0.25">
      <c r="A367" s="154"/>
      <c r="B367" s="247" t="s">
        <v>130</v>
      </c>
      <c r="C367" s="339"/>
      <c r="D367" s="248"/>
      <c r="E367" s="248"/>
      <c r="F367" s="248"/>
      <c r="G367" s="248"/>
      <c r="H367" s="248"/>
      <c r="I367" s="248"/>
      <c r="J367" s="248"/>
      <c r="K367" s="248"/>
      <c r="L367" s="248"/>
      <c r="M367" s="248"/>
      <c r="N367" s="248"/>
      <c r="O367" s="249">
        <f t="shared" si="7"/>
        <v>0</v>
      </c>
      <c r="P367" s="250"/>
      <c r="Q367" s="251"/>
      <c r="S367" s="14"/>
      <c r="T367" s="11"/>
    </row>
    <row r="368" spans="1:20" x14ac:dyDescent="0.25">
      <c r="A368" s="154"/>
      <c r="B368" s="247" t="s">
        <v>130</v>
      </c>
      <c r="C368" s="339"/>
      <c r="D368" s="248"/>
      <c r="E368" s="248"/>
      <c r="F368" s="248"/>
      <c r="G368" s="248"/>
      <c r="H368" s="248"/>
      <c r="I368" s="248"/>
      <c r="J368" s="248"/>
      <c r="K368" s="248"/>
      <c r="L368" s="248"/>
      <c r="M368" s="248"/>
      <c r="N368" s="248"/>
      <c r="O368" s="249">
        <f t="shared" si="7"/>
        <v>0</v>
      </c>
      <c r="P368" s="250"/>
      <c r="Q368" s="251"/>
      <c r="S368" s="14"/>
      <c r="T368" s="11"/>
    </row>
    <row r="369" spans="1:20" x14ac:dyDescent="0.25">
      <c r="A369" s="154"/>
      <c r="B369" s="247" t="s">
        <v>130</v>
      </c>
      <c r="C369" s="340" t="s">
        <v>37</v>
      </c>
      <c r="D369" s="248"/>
      <c r="E369" s="248"/>
      <c r="F369" s="248"/>
      <c r="G369" s="248"/>
      <c r="H369" s="248"/>
      <c r="I369" s="248"/>
      <c r="J369" s="248"/>
      <c r="K369" s="248"/>
      <c r="L369" s="248"/>
      <c r="M369" s="248"/>
      <c r="N369" s="248"/>
      <c r="O369" s="249">
        <f t="shared" si="7"/>
        <v>0</v>
      </c>
      <c r="P369" s="250"/>
      <c r="Q369" s="251"/>
      <c r="S369" s="14"/>
      <c r="T369" s="11"/>
    </row>
    <row r="370" spans="1:20" x14ac:dyDescent="0.25">
      <c r="A370" s="154"/>
      <c r="B370" s="247" t="s">
        <v>43</v>
      </c>
      <c r="C370" s="341"/>
      <c r="D370" s="248"/>
      <c r="E370" s="248"/>
      <c r="F370" s="248"/>
      <c r="G370" s="248"/>
      <c r="H370" s="248"/>
      <c r="I370" s="248"/>
      <c r="J370" s="248"/>
      <c r="K370" s="248"/>
      <c r="L370" s="248"/>
      <c r="M370" s="248"/>
      <c r="N370" s="248"/>
      <c r="O370" s="249">
        <f t="shared" si="7"/>
        <v>0</v>
      </c>
      <c r="P370" s="250"/>
      <c r="Q370" s="251"/>
      <c r="S370" s="14"/>
      <c r="T370" s="11"/>
    </row>
    <row r="371" spans="1:20" x14ac:dyDescent="0.25">
      <c r="A371" s="154"/>
      <c r="B371" s="465" t="s">
        <v>131</v>
      </c>
      <c r="C371" s="466"/>
      <c r="D371" s="466"/>
      <c r="E371" s="466"/>
      <c r="F371" s="466"/>
      <c r="G371" s="466"/>
      <c r="H371" s="466"/>
      <c r="I371" s="466"/>
      <c r="J371" s="466"/>
      <c r="K371" s="466"/>
      <c r="L371" s="466"/>
      <c r="M371" s="466"/>
      <c r="N371" s="466"/>
      <c r="O371" s="466"/>
      <c r="P371" s="242">
        <f>SUM(O373:O391)</f>
        <v>0</v>
      </c>
      <c r="Q371" s="243">
        <f>SUM(Q373:Q391)</f>
        <v>0</v>
      </c>
      <c r="S371" s="14"/>
      <c r="T371" s="11"/>
    </row>
    <row r="372" spans="1:20" x14ac:dyDescent="0.25">
      <c r="A372" s="154"/>
      <c r="B372" s="342" t="s">
        <v>0</v>
      </c>
      <c r="C372" s="244" t="s">
        <v>1</v>
      </c>
      <c r="D372" s="244" t="s">
        <v>2</v>
      </c>
      <c r="E372" s="244" t="s">
        <v>28</v>
      </c>
      <c r="F372" s="244" t="s">
        <v>3</v>
      </c>
      <c r="G372" s="244" t="s">
        <v>4</v>
      </c>
      <c r="H372" s="244" t="s">
        <v>5</v>
      </c>
      <c r="I372" s="244" t="s">
        <v>6</v>
      </c>
      <c r="J372" s="244" t="s">
        <v>7</v>
      </c>
      <c r="K372" s="244" t="s">
        <v>8</v>
      </c>
      <c r="L372" s="244" t="s">
        <v>9</v>
      </c>
      <c r="M372" s="244" t="s">
        <v>10</v>
      </c>
      <c r="N372" s="244" t="s">
        <v>11</v>
      </c>
      <c r="O372" s="244" t="s">
        <v>12</v>
      </c>
      <c r="P372" s="245" t="s">
        <v>22</v>
      </c>
      <c r="Q372" s="246" t="s">
        <v>37</v>
      </c>
      <c r="S372" s="14"/>
      <c r="T372" s="11"/>
    </row>
    <row r="373" spans="1:20" x14ac:dyDescent="0.25">
      <c r="A373" s="154"/>
      <c r="B373" s="247" t="s">
        <v>131</v>
      </c>
      <c r="C373" s="339"/>
      <c r="D373" s="248"/>
      <c r="E373" s="248"/>
      <c r="F373" s="248"/>
      <c r="G373" s="248"/>
      <c r="H373" s="248"/>
      <c r="I373" s="248"/>
      <c r="J373" s="248"/>
      <c r="K373" s="248"/>
      <c r="L373" s="248"/>
      <c r="M373" s="248"/>
      <c r="N373" s="248"/>
      <c r="O373" s="249">
        <f t="shared" si="7"/>
        <v>0</v>
      </c>
      <c r="P373" s="250"/>
      <c r="Q373" s="251"/>
      <c r="S373" s="14"/>
      <c r="T373" s="11"/>
    </row>
    <row r="374" spans="1:20" x14ac:dyDescent="0.25">
      <c r="A374" s="154"/>
      <c r="B374" s="247" t="s">
        <v>131</v>
      </c>
      <c r="C374" s="339"/>
      <c r="D374" s="248"/>
      <c r="E374" s="248"/>
      <c r="F374" s="248"/>
      <c r="G374" s="248"/>
      <c r="H374" s="248"/>
      <c r="I374" s="248"/>
      <c r="J374" s="248"/>
      <c r="K374" s="248"/>
      <c r="L374" s="248"/>
      <c r="M374" s="248"/>
      <c r="N374" s="248"/>
      <c r="O374" s="249">
        <f t="shared" si="7"/>
        <v>0</v>
      </c>
      <c r="P374" s="250"/>
      <c r="Q374" s="251"/>
      <c r="S374" s="14"/>
      <c r="T374" s="11"/>
    </row>
    <row r="375" spans="1:20" x14ac:dyDescent="0.25">
      <c r="A375" s="154"/>
      <c r="B375" s="247" t="s">
        <v>131</v>
      </c>
      <c r="C375" s="339"/>
      <c r="D375" s="248"/>
      <c r="E375" s="248"/>
      <c r="F375" s="248"/>
      <c r="G375" s="248"/>
      <c r="H375" s="248"/>
      <c r="I375" s="248"/>
      <c r="J375" s="248"/>
      <c r="K375" s="248"/>
      <c r="L375" s="248"/>
      <c r="M375" s="248"/>
      <c r="N375" s="248"/>
      <c r="O375" s="249">
        <f t="shared" si="7"/>
        <v>0</v>
      </c>
      <c r="P375" s="250"/>
      <c r="Q375" s="251"/>
      <c r="S375" s="14"/>
      <c r="T375" s="11"/>
    </row>
    <row r="376" spans="1:20" x14ac:dyDescent="0.25">
      <c r="A376" s="154"/>
      <c r="B376" s="247" t="s">
        <v>131</v>
      </c>
      <c r="C376" s="339"/>
      <c r="D376" s="248"/>
      <c r="E376" s="248"/>
      <c r="F376" s="248"/>
      <c r="G376" s="248"/>
      <c r="H376" s="248"/>
      <c r="I376" s="248"/>
      <c r="J376" s="248"/>
      <c r="K376" s="248"/>
      <c r="L376" s="248"/>
      <c r="M376" s="248"/>
      <c r="N376" s="248"/>
      <c r="O376" s="249">
        <f t="shared" si="7"/>
        <v>0</v>
      </c>
      <c r="P376" s="250"/>
      <c r="Q376" s="251"/>
      <c r="S376" s="14"/>
      <c r="T376" s="11"/>
    </row>
    <row r="377" spans="1:20" x14ac:dyDescent="0.25">
      <c r="A377" s="154"/>
      <c r="B377" s="247" t="s">
        <v>131</v>
      </c>
      <c r="C377" s="339"/>
      <c r="D377" s="248"/>
      <c r="E377" s="248"/>
      <c r="F377" s="248"/>
      <c r="G377" s="248"/>
      <c r="H377" s="248"/>
      <c r="I377" s="248"/>
      <c r="J377" s="248"/>
      <c r="K377" s="248"/>
      <c r="L377" s="248"/>
      <c r="M377" s="248"/>
      <c r="N377" s="248"/>
      <c r="O377" s="249">
        <f t="shared" si="7"/>
        <v>0</v>
      </c>
      <c r="P377" s="250"/>
      <c r="Q377" s="251"/>
      <c r="S377" s="14"/>
      <c r="T377" s="11"/>
    </row>
    <row r="378" spans="1:20" x14ac:dyDescent="0.25">
      <c r="A378" s="154"/>
      <c r="B378" s="247" t="s">
        <v>131</v>
      </c>
      <c r="C378" s="339"/>
      <c r="D378" s="248"/>
      <c r="E378" s="248"/>
      <c r="F378" s="248"/>
      <c r="G378" s="248"/>
      <c r="H378" s="248"/>
      <c r="I378" s="248"/>
      <c r="J378" s="248"/>
      <c r="K378" s="248"/>
      <c r="L378" s="248"/>
      <c r="M378" s="248"/>
      <c r="N378" s="248"/>
      <c r="O378" s="249">
        <f t="shared" si="7"/>
        <v>0</v>
      </c>
      <c r="P378" s="250"/>
      <c r="Q378" s="251"/>
      <c r="S378" s="14"/>
      <c r="T378" s="11"/>
    </row>
    <row r="379" spans="1:20" x14ac:dyDescent="0.25">
      <c r="A379" s="154"/>
      <c r="B379" s="247" t="s">
        <v>131</v>
      </c>
      <c r="C379" s="339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9">
        <f t="shared" si="7"/>
        <v>0</v>
      </c>
      <c r="P379" s="250"/>
      <c r="Q379" s="251"/>
      <c r="S379" s="14"/>
      <c r="T379" s="11"/>
    </row>
    <row r="380" spans="1:20" x14ac:dyDescent="0.25">
      <c r="A380" s="154"/>
      <c r="B380" s="247" t="s">
        <v>131</v>
      </c>
      <c r="C380" s="339"/>
      <c r="D380" s="248"/>
      <c r="E380" s="248"/>
      <c r="F380" s="248"/>
      <c r="G380" s="248"/>
      <c r="H380" s="248"/>
      <c r="I380" s="248"/>
      <c r="J380" s="248"/>
      <c r="K380" s="248"/>
      <c r="L380" s="248"/>
      <c r="M380" s="248"/>
      <c r="N380" s="248"/>
      <c r="O380" s="249">
        <f t="shared" si="7"/>
        <v>0</v>
      </c>
      <c r="P380" s="250"/>
      <c r="Q380" s="251"/>
      <c r="S380" s="14"/>
      <c r="T380" s="11"/>
    </row>
    <row r="381" spans="1:20" x14ac:dyDescent="0.25">
      <c r="A381" s="154"/>
      <c r="B381" s="247" t="s">
        <v>131</v>
      </c>
      <c r="C381" s="339"/>
      <c r="D381" s="248"/>
      <c r="E381" s="248"/>
      <c r="F381" s="248"/>
      <c r="G381" s="248"/>
      <c r="H381" s="248"/>
      <c r="I381" s="248"/>
      <c r="J381" s="248"/>
      <c r="K381" s="248"/>
      <c r="L381" s="248"/>
      <c r="M381" s="248"/>
      <c r="N381" s="248"/>
      <c r="O381" s="249">
        <f t="shared" si="7"/>
        <v>0</v>
      </c>
      <c r="P381" s="250"/>
      <c r="Q381" s="251"/>
      <c r="S381" s="14"/>
      <c r="T381" s="11"/>
    </row>
    <row r="382" spans="1:20" x14ac:dyDescent="0.25">
      <c r="A382" s="154"/>
      <c r="B382" s="247" t="s">
        <v>131</v>
      </c>
      <c r="C382" s="339"/>
      <c r="D382" s="248"/>
      <c r="E382" s="248"/>
      <c r="F382" s="248"/>
      <c r="G382" s="248"/>
      <c r="H382" s="248"/>
      <c r="I382" s="248"/>
      <c r="J382" s="248"/>
      <c r="K382" s="248"/>
      <c r="L382" s="248"/>
      <c r="M382" s="248"/>
      <c r="N382" s="248"/>
      <c r="O382" s="249">
        <f t="shared" si="7"/>
        <v>0</v>
      </c>
      <c r="P382" s="250"/>
      <c r="Q382" s="251"/>
      <c r="S382" s="14"/>
      <c r="T382" s="11"/>
    </row>
    <row r="383" spans="1:20" x14ac:dyDescent="0.25">
      <c r="A383" s="154"/>
      <c r="B383" s="247" t="s">
        <v>131</v>
      </c>
      <c r="C383" s="339"/>
      <c r="D383" s="248"/>
      <c r="E383" s="248"/>
      <c r="F383" s="248"/>
      <c r="G383" s="248"/>
      <c r="H383" s="248"/>
      <c r="I383" s="248"/>
      <c r="J383" s="248"/>
      <c r="K383" s="248"/>
      <c r="L383" s="248"/>
      <c r="M383" s="248"/>
      <c r="N383" s="248"/>
      <c r="O383" s="249">
        <f t="shared" si="7"/>
        <v>0</v>
      </c>
      <c r="P383" s="250"/>
      <c r="Q383" s="251"/>
      <c r="S383" s="14"/>
      <c r="T383" s="11"/>
    </row>
    <row r="384" spans="1:20" x14ac:dyDescent="0.25">
      <c r="A384" s="154"/>
      <c r="B384" s="247" t="s">
        <v>131</v>
      </c>
      <c r="C384" s="339"/>
      <c r="D384" s="248"/>
      <c r="E384" s="248"/>
      <c r="F384" s="248"/>
      <c r="G384" s="248"/>
      <c r="H384" s="248"/>
      <c r="I384" s="248"/>
      <c r="J384" s="248"/>
      <c r="K384" s="248"/>
      <c r="L384" s="248"/>
      <c r="M384" s="248"/>
      <c r="N384" s="248"/>
      <c r="O384" s="249">
        <f t="shared" si="7"/>
        <v>0</v>
      </c>
      <c r="P384" s="250"/>
      <c r="Q384" s="251"/>
      <c r="S384" s="14"/>
      <c r="T384" s="11"/>
    </row>
    <row r="385" spans="1:20" x14ac:dyDescent="0.25">
      <c r="A385" s="154"/>
      <c r="B385" s="247" t="s">
        <v>131</v>
      </c>
      <c r="C385" s="339"/>
      <c r="D385" s="248"/>
      <c r="E385" s="248"/>
      <c r="F385" s="248"/>
      <c r="G385" s="248"/>
      <c r="H385" s="248"/>
      <c r="I385" s="248"/>
      <c r="J385" s="248"/>
      <c r="K385" s="248"/>
      <c r="L385" s="248"/>
      <c r="M385" s="248"/>
      <c r="N385" s="248"/>
      <c r="O385" s="249">
        <f t="shared" si="7"/>
        <v>0</v>
      </c>
      <c r="P385" s="250"/>
      <c r="Q385" s="251"/>
      <c r="S385" s="14"/>
      <c r="T385" s="11"/>
    </row>
    <row r="386" spans="1:20" x14ac:dyDescent="0.25">
      <c r="A386" s="154"/>
      <c r="B386" s="247" t="s">
        <v>131</v>
      </c>
      <c r="C386" s="339"/>
      <c r="D386" s="248"/>
      <c r="E386" s="248"/>
      <c r="F386" s="248"/>
      <c r="G386" s="248"/>
      <c r="H386" s="248"/>
      <c r="I386" s="248"/>
      <c r="J386" s="248"/>
      <c r="K386" s="248"/>
      <c r="L386" s="248"/>
      <c r="M386" s="248"/>
      <c r="N386" s="248"/>
      <c r="O386" s="249">
        <f t="shared" si="7"/>
        <v>0</v>
      </c>
      <c r="P386" s="250"/>
      <c r="Q386" s="251"/>
      <c r="S386" s="14"/>
      <c r="T386" s="11"/>
    </row>
    <row r="387" spans="1:20" x14ac:dyDescent="0.25">
      <c r="A387" s="154"/>
      <c r="B387" s="247" t="s">
        <v>131</v>
      </c>
      <c r="C387" s="339"/>
      <c r="D387" s="248"/>
      <c r="E387" s="248"/>
      <c r="F387" s="248"/>
      <c r="G387" s="248"/>
      <c r="H387" s="248"/>
      <c r="I387" s="248"/>
      <c r="J387" s="248"/>
      <c r="K387" s="248"/>
      <c r="L387" s="248"/>
      <c r="M387" s="248"/>
      <c r="N387" s="248"/>
      <c r="O387" s="249">
        <f t="shared" si="7"/>
        <v>0</v>
      </c>
      <c r="P387" s="250"/>
      <c r="Q387" s="251"/>
      <c r="S387" s="14"/>
      <c r="T387" s="11"/>
    </row>
    <row r="388" spans="1:20" x14ac:dyDescent="0.25">
      <c r="A388" s="154"/>
      <c r="B388" s="247" t="s">
        <v>131</v>
      </c>
      <c r="C388" s="339"/>
      <c r="D388" s="248"/>
      <c r="E388" s="248"/>
      <c r="F388" s="248"/>
      <c r="G388" s="248"/>
      <c r="H388" s="248"/>
      <c r="I388" s="248"/>
      <c r="J388" s="248"/>
      <c r="K388" s="248"/>
      <c r="L388" s="248"/>
      <c r="M388" s="248"/>
      <c r="N388" s="248"/>
      <c r="O388" s="249">
        <f t="shared" si="7"/>
        <v>0</v>
      </c>
      <c r="P388" s="250"/>
      <c r="Q388" s="251"/>
      <c r="S388" s="14"/>
      <c r="T388" s="11"/>
    </row>
    <row r="389" spans="1:20" x14ac:dyDescent="0.25">
      <c r="A389" s="154"/>
      <c r="B389" s="247" t="s">
        <v>131</v>
      </c>
      <c r="C389" s="339"/>
      <c r="D389" s="248"/>
      <c r="E389" s="248"/>
      <c r="F389" s="248"/>
      <c r="G389" s="248"/>
      <c r="H389" s="248"/>
      <c r="I389" s="248"/>
      <c r="J389" s="248"/>
      <c r="K389" s="248"/>
      <c r="L389" s="248"/>
      <c r="M389" s="248"/>
      <c r="N389" s="248"/>
      <c r="O389" s="249">
        <f t="shared" si="7"/>
        <v>0</v>
      </c>
      <c r="P389" s="250"/>
      <c r="Q389" s="251"/>
      <c r="S389" s="14"/>
      <c r="T389" s="11"/>
    </row>
    <row r="390" spans="1:20" x14ac:dyDescent="0.25">
      <c r="A390" s="154"/>
      <c r="B390" s="247" t="s">
        <v>131</v>
      </c>
      <c r="C390" s="340" t="s">
        <v>37</v>
      </c>
      <c r="D390" s="248"/>
      <c r="E390" s="248"/>
      <c r="F390" s="248"/>
      <c r="G390" s="248"/>
      <c r="H390" s="248"/>
      <c r="I390" s="248"/>
      <c r="J390" s="248"/>
      <c r="K390" s="248"/>
      <c r="L390" s="248"/>
      <c r="M390" s="248"/>
      <c r="N390" s="248"/>
      <c r="O390" s="249">
        <f t="shared" si="7"/>
        <v>0</v>
      </c>
      <c r="P390" s="250"/>
      <c r="Q390" s="251"/>
      <c r="S390" s="14"/>
      <c r="T390" s="11"/>
    </row>
    <row r="391" spans="1:20" x14ac:dyDescent="0.25">
      <c r="A391" s="154"/>
      <c r="B391" s="247" t="s">
        <v>131</v>
      </c>
      <c r="C391" s="341"/>
      <c r="D391" s="248"/>
      <c r="E391" s="248"/>
      <c r="F391" s="248"/>
      <c r="G391" s="248"/>
      <c r="H391" s="248"/>
      <c r="I391" s="248"/>
      <c r="J391" s="248"/>
      <c r="K391" s="248"/>
      <c r="L391" s="248"/>
      <c r="M391" s="248"/>
      <c r="N391" s="248"/>
      <c r="O391" s="249">
        <f t="shared" si="7"/>
        <v>0</v>
      </c>
      <c r="P391" s="250"/>
      <c r="Q391" s="251"/>
      <c r="S391" s="14"/>
      <c r="T391" s="11"/>
    </row>
    <row r="392" spans="1:20" x14ac:dyDescent="0.25">
      <c r="A392" s="154"/>
      <c r="B392" s="465" t="s">
        <v>132</v>
      </c>
      <c r="C392" s="466"/>
      <c r="D392" s="466"/>
      <c r="E392" s="466"/>
      <c r="F392" s="466"/>
      <c r="G392" s="466"/>
      <c r="H392" s="466"/>
      <c r="I392" s="466"/>
      <c r="J392" s="466"/>
      <c r="K392" s="466"/>
      <c r="L392" s="466"/>
      <c r="M392" s="466"/>
      <c r="N392" s="466"/>
      <c r="O392" s="466"/>
      <c r="P392" s="242">
        <f>SUM(O394:O407)</f>
        <v>0</v>
      </c>
      <c r="Q392" s="243">
        <f>SUM(Q394:Q407)</f>
        <v>0</v>
      </c>
      <c r="S392" s="14"/>
      <c r="T392" s="11"/>
    </row>
    <row r="393" spans="1:20" x14ac:dyDescent="0.25">
      <c r="A393" s="154"/>
      <c r="B393" s="342" t="s">
        <v>0</v>
      </c>
      <c r="C393" s="244" t="s">
        <v>1</v>
      </c>
      <c r="D393" s="244" t="s">
        <v>2</v>
      </c>
      <c r="E393" s="244" t="s">
        <v>28</v>
      </c>
      <c r="F393" s="244" t="s">
        <v>3</v>
      </c>
      <c r="G393" s="244" t="s">
        <v>4</v>
      </c>
      <c r="H393" s="244" t="s">
        <v>5</v>
      </c>
      <c r="I393" s="244" t="s">
        <v>6</v>
      </c>
      <c r="J393" s="244" t="s">
        <v>7</v>
      </c>
      <c r="K393" s="244" t="s">
        <v>8</v>
      </c>
      <c r="L393" s="244" t="s">
        <v>9</v>
      </c>
      <c r="M393" s="244" t="s">
        <v>10</v>
      </c>
      <c r="N393" s="244" t="s">
        <v>11</v>
      </c>
      <c r="O393" s="244" t="s">
        <v>12</v>
      </c>
      <c r="P393" s="245" t="s">
        <v>22</v>
      </c>
      <c r="Q393" s="246" t="s">
        <v>37</v>
      </c>
      <c r="S393" s="14"/>
      <c r="T393" s="11"/>
    </row>
    <row r="394" spans="1:20" x14ac:dyDescent="0.25">
      <c r="A394" s="154"/>
      <c r="B394" s="247" t="s">
        <v>132</v>
      </c>
      <c r="C394" s="339"/>
      <c r="D394" s="248"/>
      <c r="E394" s="248"/>
      <c r="F394" s="248"/>
      <c r="G394" s="248"/>
      <c r="H394" s="248"/>
      <c r="I394" s="248"/>
      <c r="J394" s="248"/>
      <c r="K394" s="248"/>
      <c r="L394" s="248"/>
      <c r="M394" s="248"/>
      <c r="N394" s="248"/>
      <c r="O394" s="249">
        <f t="shared" si="7"/>
        <v>0</v>
      </c>
      <c r="P394" s="250"/>
      <c r="Q394" s="251"/>
      <c r="S394" s="14"/>
      <c r="T394" s="11"/>
    </row>
    <row r="395" spans="1:20" x14ac:dyDescent="0.25">
      <c r="A395" s="154"/>
      <c r="B395" s="247" t="s">
        <v>132</v>
      </c>
      <c r="C395" s="339"/>
      <c r="D395" s="248"/>
      <c r="E395" s="248"/>
      <c r="F395" s="248"/>
      <c r="G395" s="248"/>
      <c r="H395" s="248"/>
      <c r="I395" s="248"/>
      <c r="J395" s="248"/>
      <c r="K395" s="248"/>
      <c r="L395" s="248"/>
      <c r="M395" s="248"/>
      <c r="N395" s="248"/>
      <c r="O395" s="249">
        <f t="shared" si="7"/>
        <v>0</v>
      </c>
      <c r="P395" s="250"/>
      <c r="Q395" s="251"/>
      <c r="S395" s="14"/>
      <c r="T395" s="11"/>
    </row>
    <row r="396" spans="1:20" x14ac:dyDescent="0.25">
      <c r="A396" s="154"/>
      <c r="B396" s="247" t="s">
        <v>132</v>
      </c>
      <c r="C396" s="339"/>
      <c r="D396" s="248"/>
      <c r="E396" s="248"/>
      <c r="F396" s="248"/>
      <c r="G396" s="248"/>
      <c r="H396" s="248"/>
      <c r="I396" s="248"/>
      <c r="J396" s="248"/>
      <c r="K396" s="248"/>
      <c r="L396" s="248"/>
      <c r="M396" s="248"/>
      <c r="N396" s="248"/>
      <c r="O396" s="249">
        <f t="shared" si="7"/>
        <v>0</v>
      </c>
      <c r="P396" s="250"/>
      <c r="Q396" s="251"/>
      <c r="S396" s="14"/>
      <c r="T396" s="11"/>
    </row>
    <row r="397" spans="1:20" x14ac:dyDescent="0.25">
      <c r="A397" s="154"/>
      <c r="B397" s="247" t="s">
        <v>132</v>
      </c>
      <c r="C397" s="339"/>
      <c r="D397" s="248"/>
      <c r="E397" s="248"/>
      <c r="F397" s="248"/>
      <c r="G397" s="248"/>
      <c r="H397" s="248"/>
      <c r="I397" s="248"/>
      <c r="J397" s="248"/>
      <c r="K397" s="248"/>
      <c r="L397" s="248"/>
      <c r="M397" s="248"/>
      <c r="N397" s="248"/>
      <c r="O397" s="249">
        <f t="shared" si="7"/>
        <v>0</v>
      </c>
      <c r="P397" s="250"/>
      <c r="Q397" s="251"/>
      <c r="S397" s="14"/>
      <c r="T397" s="11"/>
    </row>
    <row r="398" spans="1:20" x14ac:dyDescent="0.25">
      <c r="A398" s="154"/>
      <c r="B398" s="247" t="s">
        <v>132</v>
      </c>
      <c r="C398" s="339"/>
      <c r="D398" s="248"/>
      <c r="E398" s="248"/>
      <c r="F398" s="248"/>
      <c r="G398" s="248"/>
      <c r="H398" s="248"/>
      <c r="I398" s="248"/>
      <c r="J398" s="248"/>
      <c r="K398" s="248"/>
      <c r="L398" s="248"/>
      <c r="M398" s="248"/>
      <c r="N398" s="248"/>
      <c r="O398" s="249">
        <f t="shared" si="7"/>
        <v>0</v>
      </c>
      <c r="P398" s="250"/>
      <c r="Q398" s="251"/>
      <c r="S398" s="14"/>
      <c r="T398" s="11"/>
    </row>
    <row r="399" spans="1:20" x14ac:dyDescent="0.25">
      <c r="A399" s="154"/>
      <c r="B399" s="247" t="s">
        <v>132</v>
      </c>
      <c r="C399" s="339"/>
      <c r="D399" s="248"/>
      <c r="E399" s="248"/>
      <c r="F399" s="248"/>
      <c r="G399" s="248"/>
      <c r="H399" s="248"/>
      <c r="I399" s="248"/>
      <c r="J399" s="248"/>
      <c r="K399" s="248"/>
      <c r="L399" s="248"/>
      <c r="M399" s="248"/>
      <c r="N399" s="248"/>
      <c r="O399" s="249">
        <f t="shared" si="7"/>
        <v>0</v>
      </c>
      <c r="P399" s="250"/>
      <c r="Q399" s="251"/>
      <c r="S399" s="14"/>
      <c r="T399" s="11"/>
    </row>
    <row r="400" spans="1:20" x14ac:dyDescent="0.25">
      <c r="A400" s="154"/>
      <c r="B400" s="247" t="s">
        <v>132</v>
      </c>
      <c r="C400" s="339"/>
      <c r="D400" s="248"/>
      <c r="E400" s="248"/>
      <c r="F400" s="248"/>
      <c r="G400" s="248"/>
      <c r="H400" s="248"/>
      <c r="I400" s="248"/>
      <c r="J400" s="248"/>
      <c r="K400" s="248"/>
      <c r="L400" s="248"/>
      <c r="M400" s="248"/>
      <c r="N400" s="248"/>
      <c r="O400" s="249">
        <f t="shared" si="7"/>
        <v>0</v>
      </c>
      <c r="P400" s="250"/>
      <c r="Q400" s="251"/>
      <c r="S400" s="14"/>
      <c r="T400" s="11"/>
    </row>
    <row r="401" spans="1:20" x14ac:dyDescent="0.25">
      <c r="A401" s="154"/>
      <c r="B401" s="247" t="s">
        <v>132</v>
      </c>
      <c r="C401" s="339"/>
      <c r="D401" s="248"/>
      <c r="E401" s="248"/>
      <c r="F401" s="248"/>
      <c r="G401" s="248"/>
      <c r="H401" s="248"/>
      <c r="I401" s="248"/>
      <c r="J401" s="248"/>
      <c r="K401" s="248"/>
      <c r="L401" s="248"/>
      <c r="M401" s="248"/>
      <c r="N401" s="248"/>
      <c r="O401" s="249">
        <f t="shared" si="7"/>
        <v>0</v>
      </c>
      <c r="P401" s="250"/>
      <c r="Q401" s="251"/>
      <c r="S401" s="14"/>
      <c r="T401" s="11"/>
    </row>
    <row r="402" spans="1:20" x14ac:dyDescent="0.25">
      <c r="A402" s="154"/>
      <c r="B402" s="247" t="s">
        <v>132</v>
      </c>
      <c r="C402" s="339"/>
      <c r="D402" s="248"/>
      <c r="E402" s="248"/>
      <c r="F402" s="248"/>
      <c r="G402" s="248"/>
      <c r="H402" s="248"/>
      <c r="I402" s="248"/>
      <c r="J402" s="248"/>
      <c r="K402" s="248"/>
      <c r="L402" s="248"/>
      <c r="M402" s="248"/>
      <c r="N402" s="248"/>
      <c r="O402" s="249">
        <f t="shared" si="7"/>
        <v>0</v>
      </c>
      <c r="P402" s="250"/>
      <c r="Q402" s="251"/>
      <c r="S402" s="14"/>
      <c r="T402" s="11"/>
    </row>
    <row r="403" spans="1:20" x14ac:dyDescent="0.25">
      <c r="A403" s="154"/>
      <c r="B403" s="247" t="s">
        <v>132</v>
      </c>
      <c r="C403" s="339"/>
      <c r="D403" s="248"/>
      <c r="E403" s="248"/>
      <c r="F403" s="248"/>
      <c r="G403" s="248"/>
      <c r="H403" s="248"/>
      <c r="I403" s="248"/>
      <c r="J403" s="248"/>
      <c r="K403" s="248"/>
      <c r="L403" s="248"/>
      <c r="M403" s="248"/>
      <c r="N403" s="248"/>
      <c r="O403" s="249">
        <f t="shared" si="7"/>
        <v>0</v>
      </c>
      <c r="P403" s="250"/>
      <c r="Q403" s="251"/>
      <c r="S403" s="14"/>
      <c r="T403" s="11"/>
    </row>
    <row r="404" spans="1:20" x14ac:dyDescent="0.25">
      <c r="A404" s="154"/>
      <c r="B404" s="247" t="s">
        <v>132</v>
      </c>
      <c r="C404" s="339"/>
      <c r="D404" s="248"/>
      <c r="E404" s="248"/>
      <c r="F404" s="248"/>
      <c r="G404" s="248"/>
      <c r="H404" s="248"/>
      <c r="I404" s="248"/>
      <c r="J404" s="248"/>
      <c r="K404" s="248"/>
      <c r="L404" s="248"/>
      <c r="M404" s="248"/>
      <c r="N404" s="248"/>
      <c r="O404" s="249">
        <f t="shared" si="7"/>
        <v>0</v>
      </c>
      <c r="P404" s="250"/>
      <c r="Q404" s="251"/>
      <c r="S404" s="14"/>
      <c r="T404" s="11"/>
    </row>
    <row r="405" spans="1:20" x14ac:dyDescent="0.25">
      <c r="A405" s="154"/>
      <c r="B405" s="247" t="s">
        <v>132</v>
      </c>
      <c r="C405" s="339"/>
      <c r="D405" s="248"/>
      <c r="E405" s="248"/>
      <c r="F405" s="248"/>
      <c r="G405" s="248"/>
      <c r="H405" s="248"/>
      <c r="I405" s="248"/>
      <c r="J405" s="248"/>
      <c r="K405" s="248"/>
      <c r="L405" s="248"/>
      <c r="M405" s="248"/>
      <c r="N405" s="248"/>
      <c r="O405" s="249">
        <f t="shared" si="7"/>
        <v>0</v>
      </c>
      <c r="P405" s="250"/>
      <c r="Q405" s="251"/>
      <c r="S405" s="14"/>
      <c r="T405" s="11"/>
    </row>
    <row r="406" spans="1:20" x14ac:dyDescent="0.25">
      <c r="A406" s="154"/>
      <c r="B406" s="247" t="s">
        <v>132</v>
      </c>
      <c r="C406" s="340" t="s">
        <v>37</v>
      </c>
      <c r="D406" s="248"/>
      <c r="E406" s="248"/>
      <c r="F406" s="248"/>
      <c r="G406" s="248"/>
      <c r="H406" s="248"/>
      <c r="I406" s="248"/>
      <c r="J406" s="248"/>
      <c r="K406" s="248"/>
      <c r="L406" s="248"/>
      <c r="M406" s="248"/>
      <c r="N406" s="248"/>
      <c r="O406" s="249">
        <f t="shared" si="7"/>
        <v>0</v>
      </c>
      <c r="P406" s="250"/>
      <c r="Q406" s="251"/>
      <c r="S406" s="14"/>
      <c r="T406" s="11"/>
    </row>
    <row r="407" spans="1:20" x14ac:dyDescent="0.25">
      <c r="A407" s="154"/>
      <c r="B407" s="247" t="s">
        <v>132</v>
      </c>
      <c r="C407" s="341"/>
      <c r="D407" s="248"/>
      <c r="E407" s="248"/>
      <c r="F407" s="248"/>
      <c r="G407" s="248"/>
      <c r="H407" s="248"/>
      <c r="I407" s="248"/>
      <c r="J407" s="248"/>
      <c r="K407" s="248"/>
      <c r="L407" s="248"/>
      <c r="M407" s="248"/>
      <c r="N407" s="248"/>
      <c r="O407" s="249">
        <f t="shared" si="7"/>
        <v>0</v>
      </c>
      <c r="P407" s="250"/>
      <c r="Q407" s="251"/>
      <c r="S407" s="14"/>
      <c r="T407" s="11"/>
    </row>
    <row r="408" spans="1:20" x14ac:dyDescent="0.25">
      <c r="A408" s="154"/>
      <c r="B408" s="465" t="s">
        <v>133</v>
      </c>
      <c r="C408" s="466"/>
      <c r="D408" s="466"/>
      <c r="E408" s="466"/>
      <c r="F408" s="466"/>
      <c r="G408" s="466"/>
      <c r="H408" s="466"/>
      <c r="I408" s="466"/>
      <c r="J408" s="466"/>
      <c r="K408" s="466"/>
      <c r="L408" s="466"/>
      <c r="M408" s="466"/>
      <c r="N408" s="466"/>
      <c r="O408" s="466"/>
      <c r="P408" s="242">
        <f>SUM(O410:O423)</f>
        <v>0</v>
      </c>
      <c r="Q408" s="243">
        <f>SUM(Q410:Q423)</f>
        <v>0</v>
      </c>
      <c r="S408" s="14"/>
      <c r="T408" s="11"/>
    </row>
    <row r="409" spans="1:20" x14ac:dyDescent="0.25">
      <c r="A409" s="154"/>
      <c r="B409" s="342" t="s">
        <v>0</v>
      </c>
      <c r="C409" s="244" t="s">
        <v>1</v>
      </c>
      <c r="D409" s="244" t="s">
        <v>2</v>
      </c>
      <c r="E409" s="244" t="s">
        <v>28</v>
      </c>
      <c r="F409" s="244" t="s">
        <v>3</v>
      </c>
      <c r="G409" s="244" t="s">
        <v>4</v>
      </c>
      <c r="H409" s="244" t="s">
        <v>5</v>
      </c>
      <c r="I409" s="244" t="s">
        <v>6</v>
      </c>
      <c r="J409" s="244" t="s">
        <v>7</v>
      </c>
      <c r="K409" s="244" t="s">
        <v>8</v>
      </c>
      <c r="L409" s="244" t="s">
        <v>9</v>
      </c>
      <c r="M409" s="244" t="s">
        <v>10</v>
      </c>
      <c r="N409" s="244" t="s">
        <v>11</v>
      </c>
      <c r="O409" s="244" t="s">
        <v>12</v>
      </c>
      <c r="P409" s="245" t="s">
        <v>22</v>
      </c>
      <c r="Q409" s="246" t="s">
        <v>37</v>
      </c>
      <c r="S409" s="14"/>
      <c r="T409" s="11"/>
    </row>
    <row r="410" spans="1:20" x14ac:dyDescent="0.25">
      <c r="A410" s="154"/>
      <c r="B410" s="247" t="s">
        <v>133</v>
      </c>
      <c r="C410" s="339"/>
      <c r="D410" s="248"/>
      <c r="E410" s="248"/>
      <c r="F410" s="248"/>
      <c r="G410" s="248"/>
      <c r="H410" s="248"/>
      <c r="I410" s="248"/>
      <c r="J410" s="248"/>
      <c r="K410" s="248"/>
      <c r="L410" s="248"/>
      <c r="M410" s="248"/>
      <c r="N410" s="248"/>
      <c r="O410" s="249">
        <f t="shared" si="7"/>
        <v>0</v>
      </c>
      <c r="P410" s="250"/>
      <c r="Q410" s="251"/>
      <c r="S410" s="14"/>
      <c r="T410" s="11"/>
    </row>
    <row r="411" spans="1:20" x14ac:dyDescent="0.25">
      <c r="A411" s="154"/>
      <c r="B411" s="247" t="s">
        <v>133</v>
      </c>
      <c r="C411" s="339"/>
      <c r="D411" s="248"/>
      <c r="E411" s="248"/>
      <c r="F411" s="248"/>
      <c r="G411" s="248"/>
      <c r="H411" s="248"/>
      <c r="I411" s="248"/>
      <c r="J411" s="248"/>
      <c r="K411" s="248"/>
      <c r="L411" s="248"/>
      <c r="M411" s="248"/>
      <c r="N411" s="248"/>
      <c r="O411" s="249">
        <f t="shared" si="7"/>
        <v>0</v>
      </c>
      <c r="P411" s="250"/>
      <c r="Q411" s="251"/>
      <c r="S411" s="14"/>
      <c r="T411" s="11"/>
    </row>
    <row r="412" spans="1:20" x14ac:dyDescent="0.25">
      <c r="A412" s="154"/>
      <c r="B412" s="247" t="s">
        <v>133</v>
      </c>
      <c r="C412" s="339"/>
      <c r="D412" s="248"/>
      <c r="E412" s="248"/>
      <c r="F412" s="248"/>
      <c r="G412" s="248"/>
      <c r="H412" s="248"/>
      <c r="I412" s="248"/>
      <c r="J412" s="248"/>
      <c r="K412" s="248"/>
      <c r="L412" s="248"/>
      <c r="M412" s="248"/>
      <c r="N412" s="248"/>
      <c r="O412" s="249">
        <f t="shared" si="7"/>
        <v>0</v>
      </c>
      <c r="P412" s="250"/>
      <c r="Q412" s="251"/>
      <c r="S412" s="14"/>
      <c r="T412" s="11"/>
    </row>
    <row r="413" spans="1:20" x14ac:dyDescent="0.25">
      <c r="A413" s="154"/>
      <c r="B413" s="247" t="s">
        <v>133</v>
      </c>
      <c r="C413" s="339"/>
      <c r="D413" s="248"/>
      <c r="E413" s="248"/>
      <c r="F413" s="248"/>
      <c r="G413" s="248"/>
      <c r="H413" s="248"/>
      <c r="I413" s="248"/>
      <c r="J413" s="248"/>
      <c r="K413" s="248"/>
      <c r="L413" s="248"/>
      <c r="M413" s="248"/>
      <c r="N413" s="248"/>
      <c r="O413" s="249">
        <f t="shared" si="7"/>
        <v>0</v>
      </c>
      <c r="P413" s="250"/>
      <c r="Q413" s="251"/>
      <c r="S413" s="14"/>
      <c r="T413" s="11"/>
    </row>
    <row r="414" spans="1:20" x14ac:dyDescent="0.25">
      <c r="A414" s="154"/>
      <c r="B414" s="247" t="s">
        <v>133</v>
      </c>
      <c r="C414" s="339"/>
      <c r="D414" s="248"/>
      <c r="E414" s="248"/>
      <c r="F414" s="248"/>
      <c r="G414" s="248"/>
      <c r="H414" s="248"/>
      <c r="I414" s="248"/>
      <c r="J414" s="248"/>
      <c r="K414" s="248"/>
      <c r="L414" s="248"/>
      <c r="M414" s="248"/>
      <c r="N414" s="248"/>
      <c r="O414" s="249">
        <f t="shared" si="7"/>
        <v>0</v>
      </c>
      <c r="P414" s="250"/>
      <c r="Q414" s="251"/>
      <c r="S414" s="14"/>
      <c r="T414" s="11"/>
    </row>
    <row r="415" spans="1:20" x14ac:dyDescent="0.25">
      <c r="A415" s="154"/>
      <c r="B415" s="247" t="s">
        <v>133</v>
      </c>
      <c r="C415" s="339"/>
      <c r="D415" s="248"/>
      <c r="E415" s="248"/>
      <c r="F415" s="248"/>
      <c r="G415" s="248"/>
      <c r="H415" s="248"/>
      <c r="I415" s="248"/>
      <c r="J415" s="248"/>
      <c r="K415" s="248"/>
      <c r="L415" s="248"/>
      <c r="M415" s="248"/>
      <c r="N415" s="248"/>
      <c r="O415" s="249">
        <f t="shared" si="7"/>
        <v>0</v>
      </c>
      <c r="P415" s="250"/>
      <c r="Q415" s="251"/>
      <c r="S415" s="14"/>
      <c r="T415" s="11"/>
    </row>
    <row r="416" spans="1:20" x14ac:dyDescent="0.25">
      <c r="A416" s="154"/>
      <c r="B416" s="247" t="s">
        <v>133</v>
      </c>
      <c r="C416" s="339"/>
      <c r="D416" s="248"/>
      <c r="E416" s="248"/>
      <c r="F416" s="248"/>
      <c r="G416" s="248"/>
      <c r="H416" s="248"/>
      <c r="I416" s="248"/>
      <c r="J416" s="248"/>
      <c r="K416" s="248"/>
      <c r="L416" s="248"/>
      <c r="M416" s="248"/>
      <c r="N416" s="248"/>
      <c r="O416" s="249">
        <f t="shared" ref="O416:O651" si="8">SUM(F416:N416)</f>
        <v>0</v>
      </c>
      <c r="P416" s="250"/>
      <c r="Q416" s="251"/>
      <c r="S416" s="14"/>
      <c r="T416" s="11"/>
    </row>
    <row r="417" spans="1:20" x14ac:dyDescent="0.25">
      <c r="A417" s="154"/>
      <c r="B417" s="247" t="s">
        <v>133</v>
      </c>
      <c r="C417" s="339"/>
      <c r="D417" s="248"/>
      <c r="E417" s="248"/>
      <c r="F417" s="248"/>
      <c r="G417" s="248"/>
      <c r="H417" s="248"/>
      <c r="I417" s="248"/>
      <c r="J417" s="248"/>
      <c r="K417" s="248"/>
      <c r="L417" s="248"/>
      <c r="M417" s="248"/>
      <c r="N417" s="248"/>
      <c r="O417" s="249">
        <f t="shared" si="8"/>
        <v>0</v>
      </c>
      <c r="P417" s="250"/>
      <c r="Q417" s="251"/>
      <c r="S417" s="14"/>
      <c r="T417" s="11"/>
    </row>
    <row r="418" spans="1:20" x14ac:dyDescent="0.25">
      <c r="A418" s="154"/>
      <c r="B418" s="247" t="s">
        <v>133</v>
      </c>
      <c r="C418" s="339"/>
      <c r="D418" s="248"/>
      <c r="E418" s="248"/>
      <c r="F418" s="248"/>
      <c r="G418" s="248"/>
      <c r="H418" s="248"/>
      <c r="I418" s="248"/>
      <c r="J418" s="248"/>
      <c r="K418" s="248"/>
      <c r="L418" s="248"/>
      <c r="M418" s="248"/>
      <c r="N418" s="248"/>
      <c r="O418" s="249">
        <f t="shared" si="8"/>
        <v>0</v>
      </c>
      <c r="P418" s="250"/>
      <c r="Q418" s="251"/>
      <c r="S418" s="14"/>
      <c r="T418" s="11"/>
    </row>
    <row r="419" spans="1:20" x14ac:dyDescent="0.25">
      <c r="A419" s="154"/>
      <c r="B419" s="247" t="s">
        <v>133</v>
      </c>
      <c r="C419" s="339"/>
      <c r="D419" s="248"/>
      <c r="E419" s="248"/>
      <c r="F419" s="248"/>
      <c r="G419" s="248"/>
      <c r="H419" s="248"/>
      <c r="I419" s="248"/>
      <c r="J419" s="248"/>
      <c r="K419" s="248"/>
      <c r="L419" s="248"/>
      <c r="M419" s="248"/>
      <c r="N419" s="248"/>
      <c r="O419" s="249">
        <f t="shared" si="8"/>
        <v>0</v>
      </c>
      <c r="P419" s="250"/>
      <c r="Q419" s="251"/>
      <c r="S419" s="14"/>
      <c r="T419" s="11"/>
    </row>
    <row r="420" spans="1:20" x14ac:dyDescent="0.25">
      <c r="A420" s="154"/>
      <c r="B420" s="247" t="s">
        <v>133</v>
      </c>
      <c r="C420" s="339"/>
      <c r="D420" s="248"/>
      <c r="E420" s="248"/>
      <c r="F420" s="248"/>
      <c r="G420" s="248"/>
      <c r="H420" s="248"/>
      <c r="I420" s="248"/>
      <c r="J420" s="248"/>
      <c r="K420" s="248"/>
      <c r="L420" s="248"/>
      <c r="M420" s="248"/>
      <c r="N420" s="248"/>
      <c r="O420" s="249">
        <f t="shared" si="8"/>
        <v>0</v>
      </c>
      <c r="P420" s="250"/>
      <c r="Q420" s="251"/>
      <c r="S420" s="14"/>
      <c r="T420" s="11"/>
    </row>
    <row r="421" spans="1:20" x14ac:dyDescent="0.25">
      <c r="A421" s="154"/>
      <c r="B421" s="247" t="s">
        <v>133</v>
      </c>
      <c r="C421" s="339"/>
      <c r="D421" s="248"/>
      <c r="E421" s="248"/>
      <c r="F421" s="248"/>
      <c r="G421" s="248"/>
      <c r="H421" s="248"/>
      <c r="I421" s="248"/>
      <c r="J421" s="248"/>
      <c r="K421" s="248"/>
      <c r="L421" s="248"/>
      <c r="M421" s="248"/>
      <c r="N421" s="248"/>
      <c r="O421" s="249">
        <f t="shared" si="8"/>
        <v>0</v>
      </c>
      <c r="P421" s="250"/>
      <c r="Q421" s="251"/>
      <c r="S421" s="14"/>
      <c r="T421" s="11"/>
    </row>
    <row r="422" spans="1:20" x14ac:dyDescent="0.25">
      <c r="A422" s="154"/>
      <c r="B422" s="247" t="s">
        <v>133</v>
      </c>
      <c r="C422" s="340" t="s">
        <v>37</v>
      </c>
      <c r="D422" s="248"/>
      <c r="E422" s="248"/>
      <c r="F422" s="248"/>
      <c r="G422" s="248"/>
      <c r="H422" s="248"/>
      <c r="I422" s="248"/>
      <c r="J422" s="248"/>
      <c r="K422" s="248"/>
      <c r="L422" s="248"/>
      <c r="M422" s="248"/>
      <c r="N422" s="248"/>
      <c r="O422" s="249">
        <f t="shared" si="8"/>
        <v>0</v>
      </c>
      <c r="P422" s="250"/>
      <c r="Q422" s="251"/>
      <c r="S422" s="14"/>
      <c r="T422" s="11"/>
    </row>
    <row r="423" spans="1:20" x14ac:dyDescent="0.25">
      <c r="A423" s="154"/>
      <c r="B423" s="247" t="s">
        <v>133</v>
      </c>
      <c r="C423" s="341"/>
      <c r="D423" s="248"/>
      <c r="E423" s="248"/>
      <c r="F423" s="248"/>
      <c r="G423" s="248"/>
      <c r="H423" s="248"/>
      <c r="I423" s="248"/>
      <c r="J423" s="248"/>
      <c r="K423" s="248"/>
      <c r="L423" s="248"/>
      <c r="M423" s="248"/>
      <c r="N423" s="248"/>
      <c r="O423" s="249">
        <f t="shared" si="8"/>
        <v>0</v>
      </c>
      <c r="P423" s="250"/>
      <c r="Q423" s="251"/>
      <c r="S423" s="14"/>
      <c r="T423" s="11"/>
    </row>
    <row r="424" spans="1:20" x14ac:dyDescent="0.25">
      <c r="A424" s="154"/>
      <c r="B424" s="465" t="s">
        <v>134</v>
      </c>
      <c r="C424" s="466"/>
      <c r="D424" s="466"/>
      <c r="E424" s="466"/>
      <c r="F424" s="466"/>
      <c r="G424" s="466"/>
      <c r="H424" s="466"/>
      <c r="I424" s="466"/>
      <c r="J424" s="466"/>
      <c r="K424" s="466"/>
      <c r="L424" s="466"/>
      <c r="M424" s="466"/>
      <c r="N424" s="466"/>
      <c r="O424" s="466"/>
      <c r="P424" s="242">
        <f>SUM(O426:O436)</f>
        <v>0</v>
      </c>
      <c r="Q424" s="243">
        <f>SUM(Q426:Q436)</f>
        <v>0</v>
      </c>
      <c r="S424" s="14"/>
      <c r="T424" s="11"/>
    </row>
    <row r="425" spans="1:20" x14ac:dyDescent="0.25">
      <c r="A425" s="154"/>
      <c r="B425" s="342" t="s">
        <v>0</v>
      </c>
      <c r="C425" s="244" t="s">
        <v>1</v>
      </c>
      <c r="D425" s="244" t="s">
        <v>2</v>
      </c>
      <c r="E425" s="244" t="s">
        <v>28</v>
      </c>
      <c r="F425" s="244" t="s">
        <v>3</v>
      </c>
      <c r="G425" s="244" t="s">
        <v>4</v>
      </c>
      <c r="H425" s="244" t="s">
        <v>5</v>
      </c>
      <c r="I425" s="244" t="s">
        <v>6</v>
      </c>
      <c r="J425" s="244" t="s">
        <v>7</v>
      </c>
      <c r="K425" s="244" t="s">
        <v>8</v>
      </c>
      <c r="L425" s="244" t="s">
        <v>9</v>
      </c>
      <c r="M425" s="244" t="s">
        <v>10</v>
      </c>
      <c r="N425" s="244" t="s">
        <v>11</v>
      </c>
      <c r="O425" s="244" t="s">
        <v>12</v>
      </c>
      <c r="P425" s="245" t="s">
        <v>22</v>
      </c>
      <c r="Q425" s="246" t="s">
        <v>37</v>
      </c>
      <c r="S425" s="14"/>
      <c r="T425" s="11"/>
    </row>
    <row r="426" spans="1:20" x14ac:dyDescent="0.25">
      <c r="A426" s="154"/>
      <c r="B426" s="247" t="s">
        <v>134</v>
      </c>
      <c r="C426" s="339"/>
      <c r="D426" s="248"/>
      <c r="E426" s="248"/>
      <c r="F426" s="248"/>
      <c r="G426" s="248"/>
      <c r="H426" s="248"/>
      <c r="I426" s="248"/>
      <c r="J426" s="248"/>
      <c r="K426" s="248"/>
      <c r="L426" s="248"/>
      <c r="M426" s="248"/>
      <c r="N426" s="248"/>
      <c r="O426" s="249">
        <f t="shared" si="8"/>
        <v>0</v>
      </c>
      <c r="P426" s="250"/>
      <c r="Q426" s="251"/>
      <c r="S426" s="14"/>
      <c r="T426" s="11"/>
    </row>
    <row r="427" spans="1:20" x14ac:dyDescent="0.25">
      <c r="A427" s="154"/>
      <c r="B427" s="247" t="s">
        <v>134</v>
      </c>
      <c r="C427" s="339"/>
      <c r="D427" s="248"/>
      <c r="E427" s="248"/>
      <c r="F427" s="248"/>
      <c r="G427" s="248"/>
      <c r="H427" s="248"/>
      <c r="I427" s="248"/>
      <c r="J427" s="248"/>
      <c r="K427" s="248"/>
      <c r="L427" s="248"/>
      <c r="M427" s="248"/>
      <c r="N427" s="248"/>
      <c r="O427" s="249">
        <f t="shared" si="8"/>
        <v>0</v>
      </c>
      <c r="P427" s="250"/>
      <c r="Q427" s="251"/>
      <c r="S427" s="14"/>
      <c r="T427" s="11"/>
    </row>
    <row r="428" spans="1:20" x14ac:dyDescent="0.25">
      <c r="A428" s="154"/>
      <c r="B428" s="247" t="s">
        <v>134</v>
      </c>
      <c r="C428" s="339"/>
      <c r="D428" s="248"/>
      <c r="E428" s="248"/>
      <c r="F428" s="248"/>
      <c r="G428" s="248"/>
      <c r="H428" s="248"/>
      <c r="I428" s="248"/>
      <c r="J428" s="248"/>
      <c r="K428" s="248"/>
      <c r="L428" s="248"/>
      <c r="M428" s="248"/>
      <c r="N428" s="248"/>
      <c r="O428" s="249">
        <f t="shared" si="8"/>
        <v>0</v>
      </c>
      <c r="P428" s="250"/>
      <c r="Q428" s="251"/>
      <c r="S428" s="14"/>
      <c r="T428" s="11"/>
    </row>
    <row r="429" spans="1:20" x14ac:dyDescent="0.25">
      <c r="A429" s="154"/>
      <c r="B429" s="247" t="s">
        <v>134</v>
      </c>
      <c r="C429" s="339"/>
      <c r="D429" s="248"/>
      <c r="E429" s="248"/>
      <c r="F429" s="248"/>
      <c r="G429" s="248"/>
      <c r="H429" s="248"/>
      <c r="I429" s="248"/>
      <c r="J429" s="248"/>
      <c r="K429" s="248"/>
      <c r="L429" s="248"/>
      <c r="M429" s="248"/>
      <c r="N429" s="248"/>
      <c r="O429" s="249">
        <f t="shared" si="8"/>
        <v>0</v>
      </c>
      <c r="P429" s="250"/>
      <c r="Q429" s="251"/>
      <c r="S429" s="14"/>
      <c r="T429" s="11"/>
    </row>
    <row r="430" spans="1:20" x14ac:dyDescent="0.25">
      <c r="A430" s="154"/>
      <c r="B430" s="247" t="s">
        <v>134</v>
      </c>
      <c r="C430" s="339"/>
      <c r="D430" s="248"/>
      <c r="E430" s="248"/>
      <c r="F430" s="248"/>
      <c r="G430" s="248"/>
      <c r="H430" s="248"/>
      <c r="I430" s="248"/>
      <c r="J430" s="248"/>
      <c r="K430" s="248"/>
      <c r="L430" s="248"/>
      <c r="M430" s="248"/>
      <c r="N430" s="248"/>
      <c r="O430" s="249">
        <f t="shared" si="8"/>
        <v>0</v>
      </c>
      <c r="P430" s="250"/>
      <c r="Q430" s="251"/>
      <c r="S430" s="14"/>
      <c r="T430" s="11"/>
    </row>
    <row r="431" spans="1:20" x14ac:dyDescent="0.25">
      <c r="A431" s="154"/>
      <c r="B431" s="247" t="s">
        <v>134</v>
      </c>
      <c r="C431" s="339"/>
      <c r="D431" s="248"/>
      <c r="E431" s="248"/>
      <c r="F431" s="248"/>
      <c r="G431" s="248"/>
      <c r="H431" s="248"/>
      <c r="I431" s="248"/>
      <c r="J431" s="248"/>
      <c r="K431" s="248"/>
      <c r="L431" s="248"/>
      <c r="M431" s="248"/>
      <c r="N431" s="248"/>
      <c r="O431" s="249">
        <f t="shared" si="8"/>
        <v>0</v>
      </c>
      <c r="P431" s="250"/>
      <c r="Q431" s="251"/>
      <c r="S431" s="14"/>
      <c r="T431" s="11"/>
    </row>
    <row r="432" spans="1:20" x14ac:dyDescent="0.25">
      <c r="A432" s="154"/>
      <c r="B432" s="247" t="s">
        <v>134</v>
      </c>
      <c r="C432" s="339"/>
      <c r="D432" s="248"/>
      <c r="E432" s="248"/>
      <c r="F432" s="248"/>
      <c r="G432" s="248"/>
      <c r="H432" s="248"/>
      <c r="I432" s="248"/>
      <c r="J432" s="248"/>
      <c r="K432" s="248"/>
      <c r="L432" s="248"/>
      <c r="M432" s="248"/>
      <c r="N432" s="248"/>
      <c r="O432" s="249">
        <f t="shared" si="8"/>
        <v>0</v>
      </c>
      <c r="P432" s="250"/>
      <c r="Q432" s="251"/>
      <c r="S432" s="14"/>
      <c r="T432" s="11"/>
    </row>
    <row r="433" spans="1:20" x14ac:dyDescent="0.25">
      <c r="A433" s="154"/>
      <c r="B433" s="247" t="s">
        <v>134</v>
      </c>
      <c r="C433" s="339"/>
      <c r="D433" s="248"/>
      <c r="E433" s="248"/>
      <c r="F433" s="248"/>
      <c r="G433" s="248"/>
      <c r="H433" s="248"/>
      <c r="I433" s="248"/>
      <c r="J433" s="248"/>
      <c r="K433" s="248"/>
      <c r="L433" s="248"/>
      <c r="M433" s="248"/>
      <c r="N433" s="248"/>
      <c r="O433" s="249">
        <f t="shared" si="8"/>
        <v>0</v>
      </c>
      <c r="P433" s="250"/>
      <c r="Q433" s="251"/>
      <c r="S433" s="14"/>
      <c r="T433" s="11"/>
    </row>
    <row r="434" spans="1:20" x14ac:dyDescent="0.25">
      <c r="A434" s="154"/>
      <c r="B434" s="247" t="s">
        <v>134</v>
      </c>
      <c r="C434" s="339"/>
      <c r="D434" s="248"/>
      <c r="E434" s="248"/>
      <c r="F434" s="248"/>
      <c r="G434" s="248"/>
      <c r="H434" s="248"/>
      <c r="I434" s="248"/>
      <c r="J434" s="248"/>
      <c r="K434" s="248"/>
      <c r="L434" s="248"/>
      <c r="M434" s="248"/>
      <c r="N434" s="248"/>
      <c r="O434" s="249">
        <f t="shared" si="8"/>
        <v>0</v>
      </c>
      <c r="P434" s="250"/>
      <c r="Q434" s="251"/>
      <c r="S434" s="14"/>
      <c r="T434" s="11"/>
    </row>
    <row r="435" spans="1:20" x14ac:dyDescent="0.25">
      <c r="A435" s="154"/>
      <c r="B435" s="247" t="s">
        <v>134</v>
      </c>
      <c r="C435" s="340" t="s">
        <v>37</v>
      </c>
      <c r="D435" s="248"/>
      <c r="E435" s="248"/>
      <c r="F435" s="248"/>
      <c r="G435" s="248"/>
      <c r="H435" s="248"/>
      <c r="I435" s="248"/>
      <c r="J435" s="248"/>
      <c r="K435" s="248"/>
      <c r="L435" s="248"/>
      <c r="M435" s="248"/>
      <c r="N435" s="248"/>
      <c r="O435" s="249">
        <f t="shared" si="8"/>
        <v>0</v>
      </c>
      <c r="P435" s="250"/>
      <c r="Q435" s="251"/>
      <c r="S435" s="14"/>
      <c r="T435" s="11"/>
    </row>
    <row r="436" spans="1:20" x14ac:dyDescent="0.25">
      <c r="A436" s="154"/>
      <c r="B436" s="247" t="s">
        <v>134</v>
      </c>
      <c r="C436" s="341"/>
      <c r="D436" s="248"/>
      <c r="E436" s="248"/>
      <c r="F436" s="248"/>
      <c r="G436" s="248"/>
      <c r="H436" s="248"/>
      <c r="I436" s="248"/>
      <c r="J436" s="248"/>
      <c r="K436" s="248"/>
      <c r="L436" s="248"/>
      <c r="M436" s="248"/>
      <c r="N436" s="248"/>
      <c r="O436" s="249">
        <f t="shared" si="8"/>
        <v>0</v>
      </c>
      <c r="P436" s="250"/>
      <c r="Q436" s="251"/>
      <c r="S436" s="14"/>
      <c r="T436" s="11"/>
    </row>
    <row r="437" spans="1:20" x14ac:dyDescent="0.25">
      <c r="A437" s="154"/>
      <c r="B437" s="465" t="s">
        <v>135</v>
      </c>
      <c r="C437" s="466"/>
      <c r="D437" s="466"/>
      <c r="E437" s="466"/>
      <c r="F437" s="466"/>
      <c r="G437" s="466"/>
      <c r="H437" s="466"/>
      <c r="I437" s="466"/>
      <c r="J437" s="466"/>
      <c r="K437" s="466"/>
      <c r="L437" s="466"/>
      <c r="M437" s="466"/>
      <c r="N437" s="466"/>
      <c r="O437" s="466"/>
      <c r="P437" s="242">
        <f>SUM(O439:O447)</f>
        <v>0</v>
      </c>
      <c r="Q437" s="243">
        <f>SUM(Q439:Q447)</f>
        <v>0</v>
      </c>
      <c r="S437" s="14"/>
      <c r="T437" s="11"/>
    </row>
    <row r="438" spans="1:20" x14ac:dyDescent="0.25">
      <c r="A438" s="154"/>
      <c r="B438" s="342" t="s">
        <v>0</v>
      </c>
      <c r="C438" s="244" t="s">
        <v>1</v>
      </c>
      <c r="D438" s="244" t="s">
        <v>2</v>
      </c>
      <c r="E438" s="244" t="s">
        <v>28</v>
      </c>
      <c r="F438" s="244" t="s">
        <v>3</v>
      </c>
      <c r="G438" s="244" t="s">
        <v>4</v>
      </c>
      <c r="H438" s="244" t="s">
        <v>5</v>
      </c>
      <c r="I438" s="244" t="s">
        <v>6</v>
      </c>
      <c r="J438" s="244" t="s">
        <v>7</v>
      </c>
      <c r="K438" s="244" t="s">
        <v>8</v>
      </c>
      <c r="L438" s="244" t="s">
        <v>9</v>
      </c>
      <c r="M438" s="244" t="s">
        <v>10</v>
      </c>
      <c r="N438" s="244" t="s">
        <v>11</v>
      </c>
      <c r="O438" s="244" t="s">
        <v>12</v>
      </c>
      <c r="P438" s="245" t="s">
        <v>22</v>
      </c>
      <c r="Q438" s="246" t="s">
        <v>37</v>
      </c>
      <c r="S438" s="14"/>
      <c r="T438" s="11"/>
    </row>
    <row r="439" spans="1:20" x14ac:dyDescent="0.25">
      <c r="A439" s="154"/>
      <c r="B439" s="247" t="s">
        <v>135</v>
      </c>
      <c r="C439" s="339"/>
      <c r="D439" s="248"/>
      <c r="E439" s="248"/>
      <c r="F439" s="248"/>
      <c r="G439" s="248"/>
      <c r="H439" s="248"/>
      <c r="I439" s="248"/>
      <c r="J439" s="248"/>
      <c r="K439" s="248"/>
      <c r="L439" s="248"/>
      <c r="M439" s="248"/>
      <c r="N439" s="248"/>
      <c r="O439" s="249">
        <f t="shared" si="8"/>
        <v>0</v>
      </c>
      <c r="P439" s="250"/>
      <c r="Q439" s="251"/>
      <c r="S439" s="14"/>
      <c r="T439" s="11"/>
    </row>
    <row r="440" spans="1:20" x14ac:dyDescent="0.25">
      <c r="A440" s="154"/>
      <c r="B440" s="247" t="s">
        <v>135</v>
      </c>
      <c r="C440" s="339"/>
      <c r="D440" s="248"/>
      <c r="E440" s="248"/>
      <c r="F440" s="248"/>
      <c r="G440" s="248"/>
      <c r="H440" s="248"/>
      <c r="I440" s="248"/>
      <c r="J440" s="248"/>
      <c r="K440" s="248"/>
      <c r="L440" s="248"/>
      <c r="M440" s="248"/>
      <c r="N440" s="248"/>
      <c r="O440" s="249">
        <f t="shared" si="8"/>
        <v>0</v>
      </c>
      <c r="P440" s="250"/>
      <c r="Q440" s="251"/>
      <c r="S440" s="14"/>
      <c r="T440" s="11"/>
    </row>
    <row r="441" spans="1:20" x14ac:dyDescent="0.25">
      <c r="A441" s="154"/>
      <c r="B441" s="247" t="s">
        <v>135</v>
      </c>
      <c r="C441" s="339"/>
      <c r="D441" s="248"/>
      <c r="E441" s="248"/>
      <c r="F441" s="248"/>
      <c r="G441" s="248"/>
      <c r="H441" s="248"/>
      <c r="I441" s="248"/>
      <c r="J441" s="248"/>
      <c r="K441" s="248"/>
      <c r="L441" s="248"/>
      <c r="M441" s="248"/>
      <c r="N441" s="248"/>
      <c r="O441" s="249">
        <f t="shared" si="8"/>
        <v>0</v>
      </c>
      <c r="P441" s="250"/>
      <c r="Q441" s="251"/>
      <c r="S441" s="14"/>
      <c r="T441" s="11"/>
    </row>
    <row r="442" spans="1:20" x14ac:dyDescent="0.25">
      <c r="A442" s="154"/>
      <c r="B442" s="247" t="s">
        <v>135</v>
      </c>
      <c r="C442" s="339"/>
      <c r="D442" s="248"/>
      <c r="E442" s="248"/>
      <c r="F442" s="248"/>
      <c r="G442" s="248"/>
      <c r="H442" s="248"/>
      <c r="I442" s="248"/>
      <c r="J442" s="248"/>
      <c r="K442" s="248"/>
      <c r="L442" s="248"/>
      <c r="M442" s="248"/>
      <c r="N442" s="248"/>
      <c r="O442" s="249">
        <f t="shared" si="8"/>
        <v>0</v>
      </c>
      <c r="P442" s="250"/>
      <c r="Q442" s="251"/>
      <c r="S442" s="14"/>
      <c r="T442" s="11"/>
    </row>
    <row r="443" spans="1:20" x14ac:dyDescent="0.25">
      <c r="A443" s="154"/>
      <c r="B443" s="247" t="s">
        <v>135</v>
      </c>
      <c r="C443" s="339"/>
      <c r="D443" s="248"/>
      <c r="E443" s="248"/>
      <c r="F443" s="248"/>
      <c r="G443" s="248"/>
      <c r="H443" s="248"/>
      <c r="I443" s="248"/>
      <c r="J443" s="248"/>
      <c r="K443" s="248"/>
      <c r="L443" s="248"/>
      <c r="M443" s="248"/>
      <c r="N443" s="248"/>
      <c r="O443" s="249">
        <f t="shared" si="8"/>
        <v>0</v>
      </c>
      <c r="P443" s="250"/>
      <c r="Q443" s="251"/>
      <c r="S443" s="14"/>
      <c r="T443" s="11"/>
    </row>
    <row r="444" spans="1:20" x14ac:dyDescent="0.25">
      <c r="A444" s="154"/>
      <c r="B444" s="247" t="s">
        <v>135</v>
      </c>
      <c r="C444" s="339"/>
      <c r="D444" s="248"/>
      <c r="E444" s="248"/>
      <c r="F444" s="248"/>
      <c r="G444" s="248"/>
      <c r="H444" s="248"/>
      <c r="I444" s="248"/>
      <c r="J444" s="248"/>
      <c r="K444" s="248"/>
      <c r="L444" s="248"/>
      <c r="M444" s="248"/>
      <c r="N444" s="248"/>
      <c r="O444" s="249">
        <f t="shared" si="8"/>
        <v>0</v>
      </c>
      <c r="P444" s="250"/>
      <c r="Q444" s="251"/>
      <c r="S444" s="14"/>
      <c r="T444" s="11"/>
    </row>
    <row r="445" spans="1:20" x14ac:dyDescent="0.25">
      <c r="A445" s="154"/>
      <c r="B445" s="247" t="s">
        <v>135</v>
      </c>
      <c r="C445" s="339"/>
      <c r="D445" s="248"/>
      <c r="E445" s="248"/>
      <c r="F445" s="248"/>
      <c r="G445" s="248"/>
      <c r="H445" s="248"/>
      <c r="I445" s="248"/>
      <c r="J445" s="248"/>
      <c r="K445" s="248"/>
      <c r="L445" s="248"/>
      <c r="M445" s="248"/>
      <c r="N445" s="248"/>
      <c r="O445" s="249">
        <f t="shared" si="8"/>
        <v>0</v>
      </c>
      <c r="P445" s="250"/>
      <c r="Q445" s="251"/>
      <c r="S445" s="14"/>
      <c r="T445" s="11"/>
    </row>
    <row r="446" spans="1:20" x14ac:dyDescent="0.25">
      <c r="A446" s="154"/>
      <c r="B446" s="247" t="s">
        <v>135</v>
      </c>
      <c r="C446" s="340" t="s">
        <v>37</v>
      </c>
      <c r="D446" s="248"/>
      <c r="E446" s="248"/>
      <c r="F446" s="248"/>
      <c r="G446" s="248"/>
      <c r="H446" s="248"/>
      <c r="I446" s="248"/>
      <c r="J446" s="248"/>
      <c r="K446" s="248"/>
      <c r="L446" s="248"/>
      <c r="M446" s="248"/>
      <c r="N446" s="248"/>
      <c r="O446" s="249">
        <f t="shared" si="8"/>
        <v>0</v>
      </c>
      <c r="P446" s="250"/>
      <c r="Q446" s="251"/>
      <c r="S446" s="14"/>
      <c r="T446" s="11"/>
    </row>
    <row r="447" spans="1:20" x14ac:dyDescent="0.25">
      <c r="A447" s="154"/>
      <c r="B447" s="247" t="s">
        <v>135</v>
      </c>
      <c r="C447" s="341"/>
      <c r="D447" s="248"/>
      <c r="E447" s="248"/>
      <c r="F447" s="248"/>
      <c r="G447" s="248"/>
      <c r="H447" s="248"/>
      <c r="I447" s="248"/>
      <c r="J447" s="248"/>
      <c r="K447" s="248"/>
      <c r="L447" s="248"/>
      <c r="M447" s="248"/>
      <c r="N447" s="248"/>
      <c r="O447" s="249">
        <f t="shared" si="8"/>
        <v>0</v>
      </c>
      <c r="P447" s="250"/>
      <c r="Q447" s="251"/>
      <c r="S447" s="14"/>
      <c r="T447" s="11"/>
    </row>
    <row r="448" spans="1:20" x14ac:dyDescent="0.25">
      <c r="A448" s="154"/>
      <c r="B448" s="465" t="s">
        <v>136</v>
      </c>
      <c r="C448" s="466"/>
      <c r="D448" s="466"/>
      <c r="E448" s="466"/>
      <c r="F448" s="466"/>
      <c r="G448" s="466"/>
      <c r="H448" s="466"/>
      <c r="I448" s="466"/>
      <c r="J448" s="466"/>
      <c r="K448" s="466"/>
      <c r="L448" s="466"/>
      <c r="M448" s="466"/>
      <c r="N448" s="466"/>
      <c r="O448" s="466"/>
      <c r="P448" s="242">
        <f>SUM(O450:O458)</f>
        <v>0</v>
      </c>
      <c r="Q448" s="243">
        <f>SUM(Q450:Q458)</f>
        <v>0</v>
      </c>
      <c r="S448" s="14"/>
      <c r="T448" s="11"/>
    </row>
    <row r="449" spans="1:20" x14ac:dyDescent="0.25">
      <c r="A449" s="154"/>
      <c r="B449" s="342" t="s">
        <v>0</v>
      </c>
      <c r="C449" s="244" t="s">
        <v>1</v>
      </c>
      <c r="D449" s="244" t="s">
        <v>2</v>
      </c>
      <c r="E449" s="244" t="s">
        <v>28</v>
      </c>
      <c r="F449" s="244" t="s">
        <v>3</v>
      </c>
      <c r="G449" s="244" t="s">
        <v>4</v>
      </c>
      <c r="H449" s="244" t="s">
        <v>5</v>
      </c>
      <c r="I449" s="244" t="s">
        <v>6</v>
      </c>
      <c r="J449" s="244" t="s">
        <v>7</v>
      </c>
      <c r="K449" s="244" t="s">
        <v>8</v>
      </c>
      <c r="L449" s="244" t="s">
        <v>9</v>
      </c>
      <c r="M449" s="244" t="s">
        <v>10</v>
      </c>
      <c r="N449" s="244" t="s">
        <v>11</v>
      </c>
      <c r="O449" s="244" t="s">
        <v>12</v>
      </c>
      <c r="P449" s="245" t="s">
        <v>22</v>
      </c>
      <c r="Q449" s="246" t="s">
        <v>37</v>
      </c>
      <c r="S449" s="14"/>
      <c r="T449" s="11"/>
    </row>
    <row r="450" spans="1:20" x14ac:dyDescent="0.25">
      <c r="A450" s="154"/>
      <c r="B450" s="247" t="s">
        <v>136</v>
      </c>
      <c r="C450" s="339"/>
      <c r="D450" s="248"/>
      <c r="E450" s="248"/>
      <c r="F450" s="248"/>
      <c r="G450" s="248"/>
      <c r="H450" s="248"/>
      <c r="I450" s="248"/>
      <c r="J450" s="248"/>
      <c r="K450" s="248"/>
      <c r="L450" s="248"/>
      <c r="M450" s="248"/>
      <c r="N450" s="248"/>
      <c r="O450" s="249">
        <f t="shared" si="8"/>
        <v>0</v>
      </c>
      <c r="P450" s="250"/>
      <c r="Q450" s="251"/>
      <c r="S450" s="14"/>
      <c r="T450" s="11"/>
    </row>
    <row r="451" spans="1:20" x14ac:dyDescent="0.25">
      <c r="A451" s="154"/>
      <c r="B451" s="247" t="s">
        <v>136</v>
      </c>
      <c r="C451" s="339"/>
      <c r="D451" s="248"/>
      <c r="E451" s="248"/>
      <c r="F451" s="248"/>
      <c r="G451" s="248"/>
      <c r="H451" s="248"/>
      <c r="I451" s="248"/>
      <c r="J451" s="248"/>
      <c r="K451" s="248"/>
      <c r="L451" s="248"/>
      <c r="M451" s="248"/>
      <c r="N451" s="248"/>
      <c r="O451" s="249">
        <f t="shared" si="8"/>
        <v>0</v>
      </c>
      <c r="P451" s="250"/>
      <c r="Q451" s="251"/>
      <c r="S451" s="14"/>
      <c r="T451" s="11"/>
    </row>
    <row r="452" spans="1:20" x14ac:dyDescent="0.25">
      <c r="A452" s="154"/>
      <c r="B452" s="247" t="s">
        <v>136</v>
      </c>
      <c r="C452" s="339"/>
      <c r="D452" s="248"/>
      <c r="E452" s="248"/>
      <c r="F452" s="248"/>
      <c r="G452" s="248"/>
      <c r="H452" s="248"/>
      <c r="I452" s="248"/>
      <c r="J452" s="248"/>
      <c r="K452" s="248"/>
      <c r="L452" s="248"/>
      <c r="M452" s="248"/>
      <c r="N452" s="248"/>
      <c r="O452" s="249">
        <f t="shared" si="8"/>
        <v>0</v>
      </c>
      <c r="P452" s="250"/>
      <c r="Q452" s="251"/>
      <c r="S452" s="14"/>
      <c r="T452" s="11"/>
    </row>
    <row r="453" spans="1:20" x14ac:dyDescent="0.25">
      <c r="A453" s="154"/>
      <c r="B453" s="247" t="s">
        <v>136</v>
      </c>
      <c r="C453" s="339"/>
      <c r="D453" s="248"/>
      <c r="E453" s="248"/>
      <c r="F453" s="248"/>
      <c r="G453" s="248"/>
      <c r="H453" s="248"/>
      <c r="I453" s="248"/>
      <c r="J453" s="248"/>
      <c r="K453" s="248"/>
      <c r="L453" s="248"/>
      <c r="M453" s="248"/>
      <c r="N453" s="248"/>
      <c r="O453" s="249">
        <f t="shared" si="8"/>
        <v>0</v>
      </c>
      <c r="P453" s="250"/>
      <c r="Q453" s="251"/>
      <c r="S453" s="14"/>
      <c r="T453" s="11"/>
    </row>
    <row r="454" spans="1:20" x14ac:dyDescent="0.25">
      <c r="A454" s="154"/>
      <c r="B454" s="247" t="s">
        <v>136</v>
      </c>
      <c r="C454" s="339"/>
      <c r="D454" s="248"/>
      <c r="E454" s="248"/>
      <c r="F454" s="248"/>
      <c r="G454" s="248"/>
      <c r="H454" s="248"/>
      <c r="I454" s="248"/>
      <c r="J454" s="248"/>
      <c r="K454" s="248"/>
      <c r="L454" s="248"/>
      <c r="M454" s="248"/>
      <c r="N454" s="248"/>
      <c r="O454" s="249">
        <f t="shared" si="8"/>
        <v>0</v>
      </c>
      <c r="P454" s="250"/>
      <c r="Q454" s="251"/>
      <c r="S454" s="14"/>
      <c r="T454" s="11"/>
    </row>
    <row r="455" spans="1:20" x14ac:dyDescent="0.25">
      <c r="A455" s="154"/>
      <c r="B455" s="247" t="s">
        <v>136</v>
      </c>
      <c r="C455" s="339"/>
      <c r="D455" s="248"/>
      <c r="E455" s="248"/>
      <c r="F455" s="248"/>
      <c r="G455" s="248"/>
      <c r="H455" s="248"/>
      <c r="I455" s="248"/>
      <c r="J455" s="248"/>
      <c r="K455" s="248"/>
      <c r="L455" s="248"/>
      <c r="M455" s="248"/>
      <c r="N455" s="248"/>
      <c r="O455" s="249">
        <f t="shared" si="8"/>
        <v>0</v>
      </c>
      <c r="P455" s="250"/>
      <c r="Q455" s="251"/>
      <c r="S455" s="14"/>
      <c r="T455" s="11"/>
    </row>
    <row r="456" spans="1:20" x14ac:dyDescent="0.25">
      <c r="A456" s="154"/>
      <c r="B456" s="247" t="s">
        <v>136</v>
      </c>
      <c r="C456" s="339"/>
      <c r="D456" s="248"/>
      <c r="E456" s="248"/>
      <c r="F456" s="248"/>
      <c r="G456" s="248"/>
      <c r="H456" s="248"/>
      <c r="I456" s="248"/>
      <c r="J456" s="248"/>
      <c r="K456" s="248"/>
      <c r="L456" s="248"/>
      <c r="M456" s="248"/>
      <c r="N456" s="248"/>
      <c r="O456" s="249">
        <f t="shared" si="8"/>
        <v>0</v>
      </c>
      <c r="P456" s="250"/>
      <c r="Q456" s="251"/>
      <c r="S456" s="14"/>
      <c r="T456" s="11"/>
    </row>
    <row r="457" spans="1:20" x14ac:dyDescent="0.25">
      <c r="A457" s="154"/>
      <c r="B457" s="247" t="s">
        <v>136</v>
      </c>
      <c r="C457" s="340" t="s">
        <v>37</v>
      </c>
      <c r="D457" s="248"/>
      <c r="E457" s="248"/>
      <c r="F457" s="248"/>
      <c r="G457" s="248"/>
      <c r="H457" s="248"/>
      <c r="I457" s="248"/>
      <c r="J457" s="248"/>
      <c r="K457" s="248"/>
      <c r="L457" s="248"/>
      <c r="M457" s="248"/>
      <c r="N457" s="248"/>
      <c r="O457" s="249">
        <f t="shared" si="8"/>
        <v>0</v>
      </c>
      <c r="P457" s="250"/>
      <c r="Q457" s="251"/>
      <c r="S457" s="14"/>
      <c r="T457" s="11"/>
    </row>
    <row r="458" spans="1:20" x14ac:dyDescent="0.25">
      <c r="A458" s="154"/>
      <c r="B458" s="247" t="s">
        <v>136</v>
      </c>
      <c r="C458" s="341"/>
      <c r="D458" s="248"/>
      <c r="E458" s="248"/>
      <c r="F458" s="248"/>
      <c r="G458" s="248"/>
      <c r="H458" s="248"/>
      <c r="I458" s="248"/>
      <c r="J458" s="248"/>
      <c r="K458" s="248"/>
      <c r="L458" s="248"/>
      <c r="M458" s="248"/>
      <c r="N458" s="248"/>
      <c r="O458" s="249">
        <f t="shared" si="8"/>
        <v>0</v>
      </c>
      <c r="P458" s="250"/>
      <c r="Q458" s="251"/>
      <c r="S458" s="14"/>
      <c r="T458" s="11"/>
    </row>
    <row r="459" spans="1:20" x14ac:dyDescent="0.25">
      <c r="A459" s="154"/>
      <c r="B459" s="465" t="s">
        <v>137</v>
      </c>
      <c r="C459" s="466"/>
      <c r="D459" s="466"/>
      <c r="E459" s="466"/>
      <c r="F459" s="466"/>
      <c r="G459" s="466"/>
      <c r="H459" s="466"/>
      <c r="I459" s="466"/>
      <c r="J459" s="466"/>
      <c r="K459" s="466"/>
      <c r="L459" s="466"/>
      <c r="M459" s="466"/>
      <c r="N459" s="466"/>
      <c r="O459" s="466"/>
      <c r="P459" s="242">
        <f>SUM(O461:O469)</f>
        <v>0</v>
      </c>
      <c r="Q459" s="243">
        <f>SUM(Q461:Q469)</f>
        <v>0</v>
      </c>
      <c r="S459" s="14"/>
      <c r="T459" s="11"/>
    </row>
    <row r="460" spans="1:20" x14ac:dyDescent="0.25">
      <c r="A460" s="154"/>
      <c r="B460" s="342" t="s">
        <v>0</v>
      </c>
      <c r="C460" s="244" t="s">
        <v>1</v>
      </c>
      <c r="D460" s="244" t="s">
        <v>2</v>
      </c>
      <c r="E460" s="244" t="s">
        <v>28</v>
      </c>
      <c r="F460" s="244" t="s">
        <v>3</v>
      </c>
      <c r="G460" s="244" t="s">
        <v>4</v>
      </c>
      <c r="H460" s="244" t="s">
        <v>5</v>
      </c>
      <c r="I460" s="244" t="s">
        <v>6</v>
      </c>
      <c r="J460" s="244" t="s">
        <v>7</v>
      </c>
      <c r="K460" s="244" t="s">
        <v>8</v>
      </c>
      <c r="L460" s="244" t="s">
        <v>9</v>
      </c>
      <c r="M460" s="244" t="s">
        <v>10</v>
      </c>
      <c r="N460" s="244" t="s">
        <v>11</v>
      </c>
      <c r="O460" s="244" t="s">
        <v>12</v>
      </c>
      <c r="P460" s="245" t="s">
        <v>22</v>
      </c>
      <c r="Q460" s="246" t="s">
        <v>37</v>
      </c>
      <c r="S460" s="14"/>
      <c r="T460" s="11"/>
    </row>
    <row r="461" spans="1:20" x14ac:dyDescent="0.25">
      <c r="A461" s="154"/>
      <c r="B461" s="247" t="s">
        <v>137</v>
      </c>
      <c r="C461" s="339"/>
      <c r="D461" s="248"/>
      <c r="E461" s="248"/>
      <c r="F461" s="248"/>
      <c r="G461" s="248"/>
      <c r="H461" s="248"/>
      <c r="I461" s="248"/>
      <c r="J461" s="248"/>
      <c r="K461" s="248"/>
      <c r="L461" s="248"/>
      <c r="M461" s="248"/>
      <c r="N461" s="248"/>
      <c r="O461" s="249">
        <f t="shared" si="8"/>
        <v>0</v>
      </c>
      <c r="P461" s="250"/>
      <c r="Q461" s="251"/>
      <c r="S461" s="14"/>
      <c r="T461" s="11"/>
    </row>
    <row r="462" spans="1:20" x14ac:dyDescent="0.25">
      <c r="A462" s="154"/>
      <c r="B462" s="247" t="s">
        <v>137</v>
      </c>
      <c r="C462" s="339"/>
      <c r="D462" s="248"/>
      <c r="E462" s="248"/>
      <c r="F462" s="248"/>
      <c r="G462" s="248"/>
      <c r="H462" s="248"/>
      <c r="I462" s="248"/>
      <c r="J462" s="248"/>
      <c r="K462" s="248"/>
      <c r="L462" s="248"/>
      <c r="M462" s="248"/>
      <c r="N462" s="248"/>
      <c r="O462" s="249">
        <f t="shared" si="8"/>
        <v>0</v>
      </c>
      <c r="P462" s="250"/>
      <c r="Q462" s="251"/>
      <c r="S462" s="14"/>
      <c r="T462" s="11"/>
    </row>
    <row r="463" spans="1:20" x14ac:dyDescent="0.25">
      <c r="A463" s="154"/>
      <c r="B463" s="247" t="s">
        <v>137</v>
      </c>
      <c r="C463" s="339"/>
      <c r="D463" s="248"/>
      <c r="E463" s="248"/>
      <c r="F463" s="248"/>
      <c r="G463" s="248"/>
      <c r="H463" s="248"/>
      <c r="I463" s="248"/>
      <c r="J463" s="248"/>
      <c r="K463" s="248"/>
      <c r="L463" s="248"/>
      <c r="M463" s="248"/>
      <c r="N463" s="248"/>
      <c r="O463" s="249">
        <f t="shared" si="8"/>
        <v>0</v>
      </c>
      <c r="P463" s="250"/>
      <c r="Q463" s="251"/>
      <c r="S463" s="14"/>
      <c r="T463" s="11"/>
    </row>
    <row r="464" spans="1:20" x14ac:dyDescent="0.25">
      <c r="A464" s="154"/>
      <c r="B464" s="247" t="s">
        <v>137</v>
      </c>
      <c r="C464" s="339"/>
      <c r="D464" s="248"/>
      <c r="E464" s="248"/>
      <c r="F464" s="248"/>
      <c r="G464" s="248"/>
      <c r="H464" s="248"/>
      <c r="I464" s="248"/>
      <c r="J464" s="248"/>
      <c r="K464" s="248"/>
      <c r="L464" s="248"/>
      <c r="M464" s="248"/>
      <c r="N464" s="248"/>
      <c r="O464" s="249">
        <f t="shared" si="8"/>
        <v>0</v>
      </c>
      <c r="P464" s="250"/>
      <c r="Q464" s="251"/>
      <c r="S464" s="14"/>
      <c r="T464" s="11"/>
    </row>
    <row r="465" spans="1:20" x14ac:dyDescent="0.25">
      <c r="A465" s="154"/>
      <c r="B465" s="247" t="s">
        <v>137</v>
      </c>
      <c r="C465" s="339"/>
      <c r="D465" s="248"/>
      <c r="E465" s="248"/>
      <c r="F465" s="248"/>
      <c r="G465" s="248"/>
      <c r="H465" s="248"/>
      <c r="I465" s="248"/>
      <c r="J465" s="248"/>
      <c r="K465" s="248"/>
      <c r="L465" s="248"/>
      <c r="M465" s="248"/>
      <c r="N465" s="248"/>
      <c r="O465" s="249">
        <f t="shared" si="8"/>
        <v>0</v>
      </c>
      <c r="P465" s="250"/>
      <c r="Q465" s="251"/>
      <c r="S465" s="14"/>
      <c r="T465" s="11"/>
    </row>
    <row r="466" spans="1:20" x14ac:dyDescent="0.25">
      <c r="A466" s="154"/>
      <c r="B466" s="247" t="s">
        <v>137</v>
      </c>
      <c r="C466" s="339"/>
      <c r="D466" s="248"/>
      <c r="E466" s="248"/>
      <c r="F466" s="248"/>
      <c r="G466" s="248"/>
      <c r="H466" s="248"/>
      <c r="I466" s="248"/>
      <c r="J466" s="248"/>
      <c r="K466" s="248"/>
      <c r="L466" s="248"/>
      <c r="M466" s="248"/>
      <c r="N466" s="248"/>
      <c r="O466" s="249">
        <f t="shared" si="8"/>
        <v>0</v>
      </c>
      <c r="P466" s="250"/>
      <c r="Q466" s="251"/>
      <c r="S466" s="14"/>
      <c r="T466" s="11"/>
    </row>
    <row r="467" spans="1:20" x14ac:dyDescent="0.25">
      <c r="A467" s="154"/>
      <c r="B467" s="247" t="s">
        <v>137</v>
      </c>
      <c r="C467" s="339"/>
      <c r="D467" s="248"/>
      <c r="E467" s="248"/>
      <c r="F467" s="248"/>
      <c r="G467" s="248"/>
      <c r="H467" s="248"/>
      <c r="I467" s="248"/>
      <c r="J467" s="248"/>
      <c r="K467" s="248"/>
      <c r="L467" s="248"/>
      <c r="M467" s="248"/>
      <c r="N467" s="248"/>
      <c r="O467" s="249">
        <f t="shared" si="8"/>
        <v>0</v>
      </c>
      <c r="P467" s="250"/>
      <c r="Q467" s="251"/>
      <c r="S467" s="14"/>
      <c r="T467" s="11"/>
    </row>
    <row r="468" spans="1:20" x14ac:dyDescent="0.25">
      <c r="A468" s="154"/>
      <c r="B468" s="247" t="s">
        <v>137</v>
      </c>
      <c r="C468" s="340" t="s">
        <v>37</v>
      </c>
      <c r="D468" s="248"/>
      <c r="E468" s="248"/>
      <c r="F468" s="248"/>
      <c r="G468" s="248"/>
      <c r="H468" s="248"/>
      <c r="I468" s="248"/>
      <c r="J468" s="248"/>
      <c r="K468" s="248"/>
      <c r="L468" s="248"/>
      <c r="M468" s="248"/>
      <c r="N468" s="248"/>
      <c r="O468" s="249">
        <f t="shared" si="8"/>
        <v>0</v>
      </c>
      <c r="P468" s="250"/>
      <c r="Q468" s="251"/>
      <c r="S468" s="14"/>
      <c r="T468" s="11"/>
    </row>
    <row r="469" spans="1:20" x14ac:dyDescent="0.25">
      <c r="A469" s="154"/>
      <c r="B469" s="247" t="s">
        <v>137</v>
      </c>
      <c r="C469" s="341"/>
      <c r="D469" s="248"/>
      <c r="E469" s="248"/>
      <c r="F469" s="248"/>
      <c r="G469" s="248"/>
      <c r="H469" s="248"/>
      <c r="I469" s="248"/>
      <c r="J469" s="248"/>
      <c r="K469" s="248"/>
      <c r="L469" s="248"/>
      <c r="M469" s="248"/>
      <c r="N469" s="248"/>
      <c r="O469" s="249">
        <f t="shared" si="8"/>
        <v>0</v>
      </c>
      <c r="P469" s="250"/>
      <c r="Q469" s="251"/>
      <c r="S469" s="14"/>
      <c r="T469" s="11"/>
    </row>
    <row r="470" spans="1:20" x14ac:dyDescent="0.25">
      <c r="A470" s="154"/>
      <c r="B470" s="465" t="s">
        <v>138</v>
      </c>
      <c r="C470" s="466"/>
      <c r="D470" s="466"/>
      <c r="E470" s="466"/>
      <c r="F470" s="466"/>
      <c r="G470" s="466"/>
      <c r="H470" s="466"/>
      <c r="I470" s="466"/>
      <c r="J470" s="466"/>
      <c r="K470" s="466"/>
      <c r="L470" s="466"/>
      <c r="M470" s="466"/>
      <c r="N470" s="466"/>
      <c r="O470" s="466"/>
      <c r="P470" s="242">
        <f>SUM(O472:O480)</f>
        <v>0</v>
      </c>
      <c r="Q470" s="243">
        <f>SUM(Q472:Q480)</f>
        <v>0</v>
      </c>
      <c r="S470" s="14"/>
      <c r="T470" s="11"/>
    </row>
    <row r="471" spans="1:20" x14ac:dyDescent="0.25">
      <c r="A471" s="154"/>
      <c r="B471" s="342" t="s">
        <v>0</v>
      </c>
      <c r="C471" s="244" t="s">
        <v>1</v>
      </c>
      <c r="D471" s="244" t="s">
        <v>2</v>
      </c>
      <c r="E471" s="244" t="s">
        <v>28</v>
      </c>
      <c r="F471" s="244" t="s">
        <v>3</v>
      </c>
      <c r="G471" s="244" t="s">
        <v>4</v>
      </c>
      <c r="H471" s="244" t="s">
        <v>5</v>
      </c>
      <c r="I471" s="244" t="s">
        <v>6</v>
      </c>
      <c r="J471" s="244" t="s">
        <v>7</v>
      </c>
      <c r="K471" s="244" t="s">
        <v>8</v>
      </c>
      <c r="L471" s="244" t="s">
        <v>9</v>
      </c>
      <c r="M471" s="244" t="s">
        <v>10</v>
      </c>
      <c r="N471" s="244" t="s">
        <v>11</v>
      </c>
      <c r="O471" s="244" t="s">
        <v>12</v>
      </c>
      <c r="P471" s="245" t="s">
        <v>22</v>
      </c>
      <c r="Q471" s="246" t="s">
        <v>37</v>
      </c>
      <c r="S471" s="14"/>
      <c r="T471" s="11"/>
    </row>
    <row r="472" spans="1:20" x14ac:dyDescent="0.25">
      <c r="A472" s="154"/>
      <c r="B472" s="247" t="s">
        <v>138</v>
      </c>
      <c r="C472" s="339"/>
      <c r="D472" s="248"/>
      <c r="E472" s="248"/>
      <c r="F472" s="248"/>
      <c r="G472" s="248"/>
      <c r="H472" s="248"/>
      <c r="I472" s="248"/>
      <c r="J472" s="248"/>
      <c r="K472" s="248"/>
      <c r="L472" s="248"/>
      <c r="M472" s="248"/>
      <c r="N472" s="248"/>
      <c r="O472" s="249">
        <f t="shared" si="8"/>
        <v>0</v>
      </c>
      <c r="P472" s="250"/>
      <c r="Q472" s="251"/>
      <c r="S472" s="14"/>
      <c r="T472" s="11"/>
    </row>
    <row r="473" spans="1:20" x14ac:dyDescent="0.25">
      <c r="A473" s="154"/>
      <c r="B473" s="247" t="s">
        <v>138</v>
      </c>
      <c r="C473" s="339"/>
      <c r="D473" s="248"/>
      <c r="E473" s="248"/>
      <c r="F473" s="248"/>
      <c r="G473" s="248"/>
      <c r="H473" s="248"/>
      <c r="I473" s="248"/>
      <c r="J473" s="248"/>
      <c r="K473" s="248"/>
      <c r="L473" s="248"/>
      <c r="M473" s="248"/>
      <c r="N473" s="248"/>
      <c r="O473" s="249">
        <f t="shared" si="8"/>
        <v>0</v>
      </c>
      <c r="P473" s="250"/>
      <c r="Q473" s="251"/>
      <c r="S473" s="14"/>
      <c r="T473" s="11"/>
    </row>
    <row r="474" spans="1:20" x14ac:dyDescent="0.25">
      <c r="A474" s="154"/>
      <c r="B474" s="247" t="s">
        <v>138</v>
      </c>
      <c r="C474" s="339"/>
      <c r="D474" s="248"/>
      <c r="E474" s="248"/>
      <c r="F474" s="248"/>
      <c r="G474" s="248"/>
      <c r="H474" s="248"/>
      <c r="I474" s="248"/>
      <c r="J474" s="248"/>
      <c r="K474" s="248"/>
      <c r="L474" s="248"/>
      <c r="M474" s="248"/>
      <c r="N474" s="248"/>
      <c r="O474" s="249">
        <f t="shared" si="8"/>
        <v>0</v>
      </c>
      <c r="P474" s="250"/>
      <c r="Q474" s="251"/>
      <c r="S474" s="14"/>
      <c r="T474" s="11"/>
    </row>
    <row r="475" spans="1:20" x14ac:dyDescent="0.25">
      <c r="A475" s="154"/>
      <c r="B475" s="247" t="s">
        <v>138</v>
      </c>
      <c r="C475" s="339"/>
      <c r="D475" s="248"/>
      <c r="E475" s="248"/>
      <c r="F475" s="248"/>
      <c r="G475" s="248"/>
      <c r="H475" s="248"/>
      <c r="I475" s="248"/>
      <c r="J475" s="248"/>
      <c r="K475" s="248"/>
      <c r="L475" s="248"/>
      <c r="M475" s="248"/>
      <c r="N475" s="248"/>
      <c r="O475" s="249">
        <f t="shared" si="8"/>
        <v>0</v>
      </c>
      <c r="P475" s="250"/>
      <c r="Q475" s="251"/>
      <c r="S475" s="14"/>
      <c r="T475" s="11"/>
    </row>
    <row r="476" spans="1:20" x14ac:dyDescent="0.25">
      <c r="A476" s="154"/>
      <c r="B476" s="247" t="s">
        <v>138</v>
      </c>
      <c r="C476" s="339"/>
      <c r="D476" s="248"/>
      <c r="E476" s="248"/>
      <c r="F476" s="248"/>
      <c r="G476" s="248"/>
      <c r="H476" s="248"/>
      <c r="I476" s="248"/>
      <c r="J476" s="248"/>
      <c r="K476" s="248"/>
      <c r="L476" s="248"/>
      <c r="M476" s="248"/>
      <c r="N476" s="248"/>
      <c r="O476" s="249">
        <f t="shared" si="8"/>
        <v>0</v>
      </c>
      <c r="P476" s="250"/>
      <c r="Q476" s="251"/>
      <c r="S476" s="14"/>
      <c r="T476" s="11"/>
    </row>
    <row r="477" spans="1:20" x14ac:dyDescent="0.25">
      <c r="A477" s="154"/>
      <c r="B477" s="247" t="s">
        <v>138</v>
      </c>
      <c r="C477" s="339"/>
      <c r="D477" s="248"/>
      <c r="E477" s="248"/>
      <c r="F477" s="248"/>
      <c r="G477" s="248"/>
      <c r="H477" s="248"/>
      <c r="I477" s="248"/>
      <c r="J477" s="248"/>
      <c r="K477" s="248"/>
      <c r="L477" s="248"/>
      <c r="M477" s="248"/>
      <c r="N477" s="248"/>
      <c r="O477" s="249">
        <f t="shared" si="8"/>
        <v>0</v>
      </c>
      <c r="P477" s="250"/>
      <c r="Q477" s="251"/>
      <c r="S477" s="14"/>
      <c r="T477" s="11"/>
    </row>
    <row r="478" spans="1:20" x14ac:dyDescent="0.25">
      <c r="A478" s="154"/>
      <c r="B478" s="247" t="s">
        <v>138</v>
      </c>
      <c r="C478" s="339"/>
      <c r="D478" s="248"/>
      <c r="E478" s="248"/>
      <c r="F478" s="248"/>
      <c r="G478" s="248"/>
      <c r="H478" s="248"/>
      <c r="I478" s="248"/>
      <c r="J478" s="248"/>
      <c r="K478" s="248"/>
      <c r="L478" s="248"/>
      <c r="M478" s="248"/>
      <c r="N478" s="248"/>
      <c r="O478" s="249">
        <f t="shared" si="8"/>
        <v>0</v>
      </c>
      <c r="P478" s="250"/>
      <c r="Q478" s="251"/>
      <c r="S478" s="14"/>
      <c r="T478" s="11"/>
    </row>
    <row r="479" spans="1:20" x14ac:dyDescent="0.25">
      <c r="A479" s="154"/>
      <c r="B479" s="247" t="s">
        <v>138</v>
      </c>
      <c r="C479" s="340" t="s">
        <v>37</v>
      </c>
      <c r="D479" s="248"/>
      <c r="E479" s="248"/>
      <c r="F479" s="248"/>
      <c r="G479" s="248"/>
      <c r="H479" s="248"/>
      <c r="I479" s="248"/>
      <c r="J479" s="248"/>
      <c r="K479" s="248"/>
      <c r="L479" s="248"/>
      <c r="M479" s="248"/>
      <c r="N479" s="248"/>
      <c r="O479" s="249">
        <f t="shared" si="8"/>
        <v>0</v>
      </c>
      <c r="P479" s="250"/>
      <c r="Q479" s="251"/>
      <c r="S479" s="14"/>
      <c r="T479" s="11"/>
    </row>
    <row r="480" spans="1:20" x14ac:dyDescent="0.25">
      <c r="A480" s="154"/>
      <c r="B480" s="247" t="s">
        <v>138</v>
      </c>
      <c r="C480" s="341"/>
      <c r="D480" s="248"/>
      <c r="E480" s="248"/>
      <c r="F480" s="248"/>
      <c r="G480" s="248"/>
      <c r="H480" s="248"/>
      <c r="I480" s="248"/>
      <c r="J480" s="248"/>
      <c r="K480" s="248"/>
      <c r="L480" s="248"/>
      <c r="M480" s="248"/>
      <c r="N480" s="248"/>
      <c r="O480" s="249">
        <f t="shared" si="8"/>
        <v>0</v>
      </c>
      <c r="P480" s="250"/>
      <c r="Q480" s="251"/>
      <c r="S480" s="14"/>
      <c r="T480" s="11"/>
    </row>
    <row r="481" spans="1:20" x14ac:dyDescent="0.25">
      <c r="A481" s="154"/>
      <c r="B481" s="465" t="s">
        <v>139</v>
      </c>
      <c r="C481" s="466"/>
      <c r="D481" s="466"/>
      <c r="E481" s="466"/>
      <c r="F481" s="466"/>
      <c r="G481" s="466"/>
      <c r="H481" s="466"/>
      <c r="I481" s="466"/>
      <c r="J481" s="466"/>
      <c r="K481" s="466"/>
      <c r="L481" s="466"/>
      <c r="M481" s="466"/>
      <c r="N481" s="466"/>
      <c r="O481" s="466"/>
      <c r="P481" s="242">
        <f>SUM(O483:O491)</f>
        <v>0</v>
      </c>
      <c r="Q481" s="243">
        <f>SUM(Q483:Q491)</f>
        <v>0</v>
      </c>
      <c r="S481" s="14"/>
      <c r="T481" s="11"/>
    </row>
    <row r="482" spans="1:20" x14ac:dyDescent="0.25">
      <c r="A482" s="154"/>
      <c r="B482" s="342" t="s">
        <v>0</v>
      </c>
      <c r="C482" s="244" t="s">
        <v>1</v>
      </c>
      <c r="D482" s="244" t="s">
        <v>2</v>
      </c>
      <c r="E482" s="244" t="s">
        <v>28</v>
      </c>
      <c r="F482" s="244" t="s">
        <v>3</v>
      </c>
      <c r="G482" s="244" t="s">
        <v>4</v>
      </c>
      <c r="H482" s="244" t="s">
        <v>5</v>
      </c>
      <c r="I482" s="244" t="s">
        <v>6</v>
      </c>
      <c r="J482" s="244" t="s">
        <v>7</v>
      </c>
      <c r="K482" s="244" t="s">
        <v>8</v>
      </c>
      <c r="L482" s="244" t="s">
        <v>9</v>
      </c>
      <c r="M482" s="244" t="s">
        <v>10</v>
      </c>
      <c r="N482" s="244" t="s">
        <v>11</v>
      </c>
      <c r="O482" s="244" t="s">
        <v>12</v>
      </c>
      <c r="P482" s="245" t="s">
        <v>22</v>
      </c>
      <c r="Q482" s="246" t="s">
        <v>37</v>
      </c>
      <c r="S482" s="14"/>
      <c r="T482" s="11"/>
    </row>
    <row r="483" spans="1:20" x14ac:dyDescent="0.25">
      <c r="A483" s="154"/>
      <c r="B483" s="247" t="s">
        <v>139</v>
      </c>
      <c r="C483" s="339"/>
      <c r="D483" s="248"/>
      <c r="E483" s="248"/>
      <c r="F483" s="248"/>
      <c r="G483" s="248"/>
      <c r="H483" s="248"/>
      <c r="I483" s="248"/>
      <c r="J483" s="248"/>
      <c r="K483" s="248"/>
      <c r="L483" s="248"/>
      <c r="M483" s="248"/>
      <c r="N483" s="248"/>
      <c r="O483" s="249">
        <f t="shared" si="8"/>
        <v>0</v>
      </c>
      <c r="P483" s="250"/>
      <c r="Q483" s="251"/>
      <c r="S483" s="14"/>
      <c r="T483" s="11"/>
    </row>
    <row r="484" spans="1:20" x14ac:dyDescent="0.25">
      <c r="A484" s="154"/>
      <c r="B484" s="247" t="s">
        <v>139</v>
      </c>
      <c r="C484" s="339"/>
      <c r="D484" s="248"/>
      <c r="E484" s="248"/>
      <c r="F484" s="248"/>
      <c r="G484" s="248"/>
      <c r="H484" s="248"/>
      <c r="I484" s="248"/>
      <c r="J484" s="248"/>
      <c r="K484" s="248"/>
      <c r="L484" s="248"/>
      <c r="M484" s="248"/>
      <c r="N484" s="248"/>
      <c r="O484" s="249">
        <f t="shared" si="8"/>
        <v>0</v>
      </c>
      <c r="P484" s="250"/>
      <c r="Q484" s="251"/>
      <c r="S484" s="14"/>
      <c r="T484" s="11"/>
    </row>
    <row r="485" spans="1:20" x14ac:dyDescent="0.25">
      <c r="A485" s="154"/>
      <c r="B485" s="247" t="s">
        <v>139</v>
      </c>
      <c r="C485" s="339"/>
      <c r="D485" s="248"/>
      <c r="E485" s="248"/>
      <c r="F485" s="248"/>
      <c r="G485" s="248"/>
      <c r="H485" s="248"/>
      <c r="I485" s="248"/>
      <c r="J485" s="248"/>
      <c r="K485" s="248"/>
      <c r="L485" s="248"/>
      <c r="M485" s="248"/>
      <c r="N485" s="248"/>
      <c r="O485" s="249">
        <f t="shared" si="8"/>
        <v>0</v>
      </c>
      <c r="P485" s="250"/>
      <c r="Q485" s="251"/>
      <c r="S485" s="14"/>
      <c r="T485" s="11"/>
    </row>
    <row r="486" spans="1:20" x14ac:dyDescent="0.25">
      <c r="A486" s="154"/>
      <c r="B486" s="247" t="s">
        <v>139</v>
      </c>
      <c r="C486" s="339"/>
      <c r="D486" s="248"/>
      <c r="E486" s="248"/>
      <c r="F486" s="248"/>
      <c r="G486" s="248"/>
      <c r="H486" s="248"/>
      <c r="I486" s="248"/>
      <c r="J486" s="248"/>
      <c r="K486" s="248"/>
      <c r="L486" s="248"/>
      <c r="M486" s="248"/>
      <c r="N486" s="248"/>
      <c r="O486" s="249">
        <f t="shared" si="8"/>
        <v>0</v>
      </c>
      <c r="P486" s="250"/>
      <c r="Q486" s="251"/>
      <c r="S486" s="14"/>
      <c r="T486" s="11"/>
    </row>
    <row r="487" spans="1:20" x14ac:dyDescent="0.25">
      <c r="A487" s="154"/>
      <c r="B487" s="247" t="s">
        <v>139</v>
      </c>
      <c r="C487" s="339"/>
      <c r="D487" s="248"/>
      <c r="E487" s="248"/>
      <c r="F487" s="248"/>
      <c r="G487" s="248"/>
      <c r="H487" s="248"/>
      <c r="I487" s="248"/>
      <c r="J487" s="248"/>
      <c r="K487" s="248"/>
      <c r="L487" s="248"/>
      <c r="M487" s="248"/>
      <c r="N487" s="248"/>
      <c r="O487" s="249">
        <f t="shared" si="8"/>
        <v>0</v>
      </c>
      <c r="P487" s="250"/>
      <c r="Q487" s="251"/>
      <c r="S487" s="14"/>
      <c r="T487" s="11"/>
    </row>
    <row r="488" spans="1:20" x14ac:dyDescent="0.25">
      <c r="A488" s="154"/>
      <c r="B488" s="247" t="s">
        <v>139</v>
      </c>
      <c r="C488" s="339"/>
      <c r="D488" s="248"/>
      <c r="E488" s="248"/>
      <c r="F488" s="248"/>
      <c r="G488" s="248"/>
      <c r="H488" s="248"/>
      <c r="I488" s="248"/>
      <c r="J488" s="248"/>
      <c r="K488" s="248"/>
      <c r="L488" s="248"/>
      <c r="M488" s="248"/>
      <c r="N488" s="248"/>
      <c r="O488" s="249">
        <f t="shared" si="8"/>
        <v>0</v>
      </c>
      <c r="P488" s="250"/>
      <c r="Q488" s="251"/>
      <c r="S488" s="14"/>
      <c r="T488" s="11"/>
    </row>
    <row r="489" spans="1:20" x14ac:dyDescent="0.25">
      <c r="A489" s="154"/>
      <c r="B489" s="247" t="s">
        <v>139</v>
      </c>
      <c r="C489" s="339"/>
      <c r="D489" s="248"/>
      <c r="E489" s="248"/>
      <c r="F489" s="248"/>
      <c r="G489" s="248"/>
      <c r="H489" s="248"/>
      <c r="I489" s="248"/>
      <c r="J489" s="248"/>
      <c r="K489" s="248"/>
      <c r="L489" s="248"/>
      <c r="M489" s="248"/>
      <c r="N489" s="248"/>
      <c r="O489" s="249">
        <f t="shared" si="8"/>
        <v>0</v>
      </c>
      <c r="P489" s="250"/>
      <c r="Q489" s="251"/>
      <c r="S489" s="14"/>
      <c r="T489" s="11"/>
    </row>
    <row r="490" spans="1:20" x14ac:dyDescent="0.25">
      <c r="A490" s="154"/>
      <c r="B490" s="247" t="s">
        <v>139</v>
      </c>
      <c r="C490" s="340" t="s">
        <v>37</v>
      </c>
      <c r="D490" s="248"/>
      <c r="E490" s="248"/>
      <c r="F490" s="248"/>
      <c r="G490" s="248"/>
      <c r="H490" s="248"/>
      <c r="I490" s="248"/>
      <c r="J490" s="248"/>
      <c r="K490" s="248"/>
      <c r="L490" s="248"/>
      <c r="M490" s="248"/>
      <c r="N490" s="248"/>
      <c r="O490" s="249">
        <f t="shared" si="8"/>
        <v>0</v>
      </c>
      <c r="P490" s="250"/>
      <c r="Q490" s="251"/>
      <c r="S490" s="14"/>
      <c r="T490" s="11"/>
    </row>
    <row r="491" spans="1:20" x14ac:dyDescent="0.25">
      <c r="A491" s="154"/>
      <c r="B491" s="247" t="s">
        <v>139</v>
      </c>
      <c r="C491" s="341"/>
      <c r="D491" s="248"/>
      <c r="E491" s="248"/>
      <c r="F491" s="248"/>
      <c r="G491" s="248"/>
      <c r="H491" s="248"/>
      <c r="I491" s="248"/>
      <c r="J491" s="248"/>
      <c r="K491" s="248"/>
      <c r="L491" s="248"/>
      <c r="M491" s="248"/>
      <c r="N491" s="248"/>
      <c r="O491" s="249">
        <f t="shared" si="8"/>
        <v>0</v>
      </c>
      <c r="P491" s="250"/>
      <c r="Q491" s="251"/>
      <c r="S491" s="14"/>
      <c r="T491" s="11"/>
    </row>
    <row r="492" spans="1:20" x14ac:dyDescent="0.25">
      <c r="A492" s="154"/>
      <c r="B492" s="465" t="s">
        <v>140</v>
      </c>
      <c r="C492" s="466"/>
      <c r="D492" s="466"/>
      <c r="E492" s="466"/>
      <c r="F492" s="466"/>
      <c r="G492" s="466"/>
      <c r="H492" s="466"/>
      <c r="I492" s="466"/>
      <c r="J492" s="466"/>
      <c r="K492" s="466"/>
      <c r="L492" s="466"/>
      <c r="M492" s="466"/>
      <c r="N492" s="466"/>
      <c r="O492" s="466"/>
      <c r="P492" s="242">
        <f>SUM(O494:O502)</f>
        <v>0</v>
      </c>
      <c r="Q492" s="243">
        <f>SUM(Q494:Q506)</f>
        <v>0</v>
      </c>
      <c r="S492" s="14"/>
      <c r="T492" s="11"/>
    </row>
    <row r="493" spans="1:20" x14ac:dyDescent="0.25">
      <c r="A493" s="154"/>
      <c r="B493" s="342" t="s">
        <v>0</v>
      </c>
      <c r="C493" s="244" t="s">
        <v>1</v>
      </c>
      <c r="D493" s="244" t="s">
        <v>2</v>
      </c>
      <c r="E493" s="244" t="s">
        <v>28</v>
      </c>
      <c r="F493" s="244" t="s">
        <v>3</v>
      </c>
      <c r="G493" s="244" t="s">
        <v>4</v>
      </c>
      <c r="H493" s="244" t="s">
        <v>5</v>
      </c>
      <c r="I493" s="244" t="s">
        <v>6</v>
      </c>
      <c r="J493" s="244" t="s">
        <v>7</v>
      </c>
      <c r="K493" s="244" t="s">
        <v>8</v>
      </c>
      <c r="L493" s="244" t="s">
        <v>9</v>
      </c>
      <c r="M493" s="244" t="s">
        <v>10</v>
      </c>
      <c r="N493" s="244" t="s">
        <v>11</v>
      </c>
      <c r="O493" s="244" t="s">
        <v>12</v>
      </c>
      <c r="P493" s="245" t="s">
        <v>22</v>
      </c>
      <c r="Q493" s="246" t="s">
        <v>37</v>
      </c>
      <c r="S493" s="14"/>
      <c r="T493" s="11"/>
    </row>
    <row r="494" spans="1:20" x14ac:dyDescent="0.25">
      <c r="A494" s="154"/>
      <c r="B494" s="247" t="s">
        <v>140</v>
      </c>
      <c r="C494" s="339"/>
      <c r="D494" s="248"/>
      <c r="E494" s="248"/>
      <c r="F494" s="248"/>
      <c r="G494" s="248"/>
      <c r="H494" s="248"/>
      <c r="I494" s="248"/>
      <c r="J494" s="248"/>
      <c r="K494" s="248"/>
      <c r="L494" s="248"/>
      <c r="M494" s="248"/>
      <c r="N494" s="248"/>
      <c r="O494" s="249">
        <f t="shared" ref="O494:O506" si="9">SUM(F494:N494)</f>
        <v>0</v>
      </c>
      <c r="P494" s="250"/>
      <c r="Q494" s="251"/>
      <c r="S494" s="14"/>
      <c r="T494" s="11"/>
    </row>
    <row r="495" spans="1:20" x14ac:dyDescent="0.25">
      <c r="A495" s="154"/>
      <c r="B495" s="247" t="s">
        <v>140</v>
      </c>
      <c r="C495" s="339"/>
      <c r="D495" s="248"/>
      <c r="E495" s="248"/>
      <c r="F495" s="248"/>
      <c r="G495" s="248"/>
      <c r="H495" s="248"/>
      <c r="I495" s="248"/>
      <c r="J495" s="248"/>
      <c r="K495" s="248"/>
      <c r="L495" s="248"/>
      <c r="M495" s="248"/>
      <c r="N495" s="248"/>
      <c r="O495" s="249">
        <f t="shared" si="9"/>
        <v>0</v>
      </c>
      <c r="P495" s="250"/>
      <c r="Q495" s="251"/>
      <c r="S495" s="14"/>
      <c r="T495" s="11"/>
    </row>
    <row r="496" spans="1:20" x14ac:dyDescent="0.25">
      <c r="A496" s="154"/>
      <c r="B496" s="247" t="s">
        <v>140</v>
      </c>
      <c r="C496" s="339"/>
      <c r="D496" s="248"/>
      <c r="E496" s="248"/>
      <c r="F496" s="248"/>
      <c r="G496" s="248"/>
      <c r="H496" s="248"/>
      <c r="I496" s="248"/>
      <c r="J496" s="248"/>
      <c r="K496" s="248"/>
      <c r="L496" s="248"/>
      <c r="M496" s="248"/>
      <c r="N496" s="248"/>
      <c r="O496" s="249">
        <f t="shared" si="9"/>
        <v>0</v>
      </c>
      <c r="P496" s="250"/>
      <c r="Q496" s="251"/>
      <c r="S496" s="14"/>
      <c r="T496" s="11"/>
    </row>
    <row r="497" spans="1:20" x14ac:dyDescent="0.25">
      <c r="A497" s="154"/>
      <c r="B497" s="247" t="s">
        <v>140</v>
      </c>
      <c r="C497" s="339"/>
      <c r="D497" s="248"/>
      <c r="E497" s="248"/>
      <c r="F497" s="248"/>
      <c r="G497" s="248"/>
      <c r="H497" s="248"/>
      <c r="I497" s="248"/>
      <c r="J497" s="248"/>
      <c r="K497" s="248"/>
      <c r="L497" s="248"/>
      <c r="M497" s="248"/>
      <c r="N497" s="248"/>
      <c r="O497" s="249">
        <f t="shared" si="9"/>
        <v>0</v>
      </c>
      <c r="P497" s="250"/>
      <c r="Q497" s="251"/>
      <c r="S497" s="14"/>
      <c r="T497" s="11"/>
    </row>
    <row r="498" spans="1:20" x14ac:dyDescent="0.25">
      <c r="A498" s="154"/>
      <c r="B498" s="247" t="s">
        <v>140</v>
      </c>
      <c r="C498" s="339"/>
      <c r="D498" s="248"/>
      <c r="E498" s="248"/>
      <c r="F498" s="248"/>
      <c r="G498" s="248"/>
      <c r="H498" s="248"/>
      <c r="I498" s="248"/>
      <c r="J498" s="248"/>
      <c r="K498" s="248"/>
      <c r="L498" s="248"/>
      <c r="M498" s="248"/>
      <c r="N498" s="248"/>
      <c r="O498" s="249">
        <f t="shared" si="9"/>
        <v>0</v>
      </c>
      <c r="P498" s="250"/>
      <c r="Q498" s="251"/>
      <c r="S498" s="14"/>
      <c r="T498" s="11"/>
    </row>
    <row r="499" spans="1:20" x14ac:dyDescent="0.25">
      <c r="A499" s="154"/>
      <c r="B499" s="247" t="s">
        <v>140</v>
      </c>
      <c r="C499" s="339"/>
      <c r="D499" s="248"/>
      <c r="E499" s="248"/>
      <c r="F499" s="248"/>
      <c r="G499" s="248"/>
      <c r="H499" s="248"/>
      <c r="I499" s="248"/>
      <c r="J499" s="248"/>
      <c r="K499" s="248"/>
      <c r="L499" s="248"/>
      <c r="M499" s="248"/>
      <c r="N499" s="248"/>
      <c r="O499" s="249">
        <f t="shared" si="9"/>
        <v>0</v>
      </c>
      <c r="P499" s="250"/>
      <c r="Q499" s="251"/>
      <c r="S499" s="14"/>
      <c r="T499" s="11"/>
    </row>
    <row r="500" spans="1:20" x14ac:dyDescent="0.25">
      <c r="A500" s="154"/>
      <c r="B500" s="247" t="s">
        <v>140</v>
      </c>
      <c r="C500" s="339"/>
      <c r="D500" s="248"/>
      <c r="E500" s="248"/>
      <c r="F500" s="248"/>
      <c r="G500" s="248"/>
      <c r="H500" s="248"/>
      <c r="I500" s="248"/>
      <c r="J500" s="248"/>
      <c r="K500" s="248"/>
      <c r="L500" s="248"/>
      <c r="M500" s="248"/>
      <c r="N500" s="248"/>
      <c r="O500" s="249">
        <f t="shared" si="9"/>
        <v>0</v>
      </c>
      <c r="P500" s="250"/>
      <c r="Q500" s="251"/>
      <c r="S500" s="14"/>
      <c r="T500" s="11"/>
    </row>
    <row r="501" spans="1:20" x14ac:dyDescent="0.25">
      <c r="A501" s="154"/>
      <c r="B501" s="247" t="s">
        <v>140</v>
      </c>
      <c r="C501" s="339"/>
      <c r="D501" s="248"/>
      <c r="E501" s="248"/>
      <c r="F501" s="248"/>
      <c r="G501" s="248"/>
      <c r="H501" s="248"/>
      <c r="I501" s="248"/>
      <c r="J501" s="248"/>
      <c r="K501" s="248"/>
      <c r="L501" s="248"/>
      <c r="M501" s="248"/>
      <c r="N501" s="248"/>
      <c r="O501" s="249">
        <f t="shared" si="9"/>
        <v>0</v>
      </c>
      <c r="P501" s="250"/>
      <c r="Q501" s="251"/>
      <c r="S501" s="14"/>
      <c r="T501" s="11"/>
    </row>
    <row r="502" spans="1:20" x14ac:dyDescent="0.25">
      <c r="A502" s="154"/>
      <c r="B502" s="247" t="s">
        <v>140</v>
      </c>
      <c r="C502" s="339"/>
      <c r="D502" s="248"/>
      <c r="E502" s="248"/>
      <c r="F502" s="248"/>
      <c r="G502" s="248"/>
      <c r="H502" s="248"/>
      <c r="I502" s="248"/>
      <c r="J502" s="248"/>
      <c r="K502" s="248"/>
      <c r="L502" s="248"/>
      <c r="M502" s="248"/>
      <c r="N502" s="248"/>
      <c r="O502" s="249">
        <f t="shared" si="9"/>
        <v>0</v>
      </c>
      <c r="P502" s="250"/>
      <c r="Q502" s="251"/>
      <c r="S502" s="14"/>
      <c r="T502" s="11"/>
    </row>
    <row r="503" spans="1:20" x14ac:dyDescent="0.25">
      <c r="A503" s="154"/>
      <c r="B503" s="247" t="s">
        <v>140</v>
      </c>
      <c r="C503" s="339"/>
      <c r="D503" s="248"/>
      <c r="E503" s="248"/>
      <c r="F503" s="248"/>
      <c r="G503" s="248"/>
      <c r="H503" s="248"/>
      <c r="I503" s="248"/>
      <c r="J503" s="248"/>
      <c r="K503" s="248"/>
      <c r="L503" s="248"/>
      <c r="M503" s="248"/>
      <c r="N503" s="248"/>
      <c r="O503" s="249">
        <f t="shared" si="9"/>
        <v>0</v>
      </c>
      <c r="P503" s="250"/>
      <c r="Q503" s="251"/>
      <c r="S503" s="14"/>
      <c r="T503" s="11"/>
    </row>
    <row r="504" spans="1:20" x14ac:dyDescent="0.25">
      <c r="A504" s="154"/>
      <c r="B504" s="247" t="s">
        <v>140</v>
      </c>
      <c r="C504" s="339"/>
      <c r="D504" s="248"/>
      <c r="E504" s="248"/>
      <c r="F504" s="248"/>
      <c r="G504" s="248"/>
      <c r="H504" s="248"/>
      <c r="I504" s="248"/>
      <c r="J504" s="248"/>
      <c r="K504" s="248"/>
      <c r="L504" s="248"/>
      <c r="M504" s="248"/>
      <c r="N504" s="248"/>
      <c r="O504" s="249">
        <f t="shared" si="9"/>
        <v>0</v>
      </c>
      <c r="P504" s="250"/>
      <c r="Q504" s="251"/>
      <c r="S504" s="14"/>
      <c r="T504" s="11"/>
    </row>
    <row r="505" spans="1:20" x14ac:dyDescent="0.25">
      <c r="A505" s="154"/>
      <c r="B505" s="247" t="s">
        <v>140</v>
      </c>
      <c r="C505" s="340" t="s">
        <v>37</v>
      </c>
      <c r="D505" s="248"/>
      <c r="E505" s="248"/>
      <c r="F505" s="248"/>
      <c r="G505" s="248"/>
      <c r="H505" s="248"/>
      <c r="I505" s="248"/>
      <c r="J505" s="248"/>
      <c r="K505" s="248"/>
      <c r="L505" s="248"/>
      <c r="M505" s="248"/>
      <c r="N505" s="248"/>
      <c r="O505" s="249">
        <f t="shared" si="9"/>
        <v>0</v>
      </c>
      <c r="P505" s="250"/>
      <c r="Q505" s="251"/>
      <c r="S505" s="14"/>
      <c r="T505" s="11"/>
    </row>
    <row r="506" spans="1:20" x14ac:dyDescent="0.25">
      <c r="A506" s="154"/>
      <c r="B506" s="247" t="s">
        <v>140</v>
      </c>
      <c r="C506" s="341"/>
      <c r="D506" s="248"/>
      <c r="E506" s="248"/>
      <c r="F506" s="248"/>
      <c r="G506" s="248"/>
      <c r="H506" s="248"/>
      <c r="I506" s="248"/>
      <c r="J506" s="248"/>
      <c r="K506" s="248"/>
      <c r="L506" s="248"/>
      <c r="M506" s="248"/>
      <c r="N506" s="248"/>
      <c r="O506" s="249">
        <f t="shared" si="9"/>
        <v>0</v>
      </c>
      <c r="P506" s="250"/>
      <c r="Q506" s="251"/>
      <c r="S506" s="14"/>
      <c r="T506" s="11"/>
    </row>
    <row r="507" spans="1:20" x14ac:dyDescent="0.25">
      <c r="A507" s="154"/>
      <c r="B507" s="465" t="s">
        <v>159</v>
      </c>
      <c r="C507" s="466"/>
      <c r="D507" s="466"/>
      <c r="E507" s="466"/>
      <c r="F507" s="466"/>
      <c r="G507" s="466"/>
      <c r="H507" s="466"/>
      <c r="I507" s="466"/>
      <c r="J507" s="466"/>
      <c r="K507" s="466"/>
      <c r="L507" s="466"/>
      <c r="M507" s="466"/>
      <c r="N507" s="466"/>
      <c r="O507" s="466"/>
      <c r="P507" s="242">
        <f>SUM(O509:O517)</f>
        <v>0</v>
      </c>
      <c r="Q507" s="243">
        <f>SUM(Q509:Q517)</f>
        <v>0</v>
      </c>
      <c r="S507" s="14"/>
      <c r="T507" s="11"/>
    </row>
    <row r="508" spans="1:20" x14ac:dyDescent="0.25">
      <c r="A508" s="154"/>
      <c r="B508" s="342" t="s">
        <v>0</v>
      </c>
      <c r="C508" s="244" t="s">
        <v>1</v>
      </c>
      <c r="D508" s="244" t="s">
        <v>2</v>
      </c>
      <c r="E508" s="244" t="s">
        <v>28</v>
      </c>
      <c r="F508" s="244" t="s">
        <v>3</v>
      </c>
      <c r="G508" s="244" t="s">
        <v>4</v>
      </c>
      <c r="H508" s="244" t="s">
        <v>5</v>
      </c>
      <c r="I508" s="244" t="s">
        <v>6</v>
      </c>
      <c r="J508" s="244" t="s">
        <v>7</v>
      </c>
      <c r="K508" s="244" t="s">
        <v>8</v>
      </c>
      <c r="L508" s="244" t="s">
        <v>9</v>
      </c>
      <c r="M508" s="244" t="s">
        <v>10</v>
      </c>
      <c r="N508" s="244" t="s">
        <v>11</v>
      </c>
      <c r="O508" s="244" t="s">
        <v>12</v>
      </c>
      <c r="P508" s="245" t="s">
        <v>22</v>
      </c>
      <c r="Q508" s="246" t="s">
        <v>37</v>
      </c>
      <c r="S508" s="14"/>
      <c r="T508" s="11"/>
    </row>
    <row r="509" spans="1:20" x14ac:dyDescent="0.25">
      <c r="A509" s="154"/>
      <c r="B509" s="247" t="s">
        <v>159</v>
      </c>
      <c r="C509" s="339"/>
      <c r="D509" s="248"/>
      <c r="E509" s="248"/>
      <c r="F509" s="248"/>
      <c r="G509" s="248"/>
      <c r="H509" s="248"/>
      <c r="I509" s="248"/>
      <c r="J509" s="248"/>
      <c r="K509" s="248"/>
      <c r="L509" s="248"/>
      <c r="M509" s="248"/>
      <c r="N509" s="248"/>
      <c r="O509" s="249">
        <f t="shared" si="8"/>
        <v>0</v>
      </c>
      <c r="P509" s="250"/>
      <c r="Q509" s="251"/>
      <c r="S509" s="14"/>
      <c r="T509" s="11"/>
    </row>
    <row r="510" spans="1:20" x14ac:dyDescent="0.25">
      <c r="A510" s="154"/>
      <c r="B510" s="247" t="s">
        <v>159</v>
      </c>
      <c r="C510" s="339"/>
      <c r="D510" s="248"/>
      <c r="E510" s="248"/>
      <c r="F510" s="248"/>
      <c r="G510" s="248"/>
      <c r="H510" s="248"/>
      <c r="I510" s="248"/>
      <c r="J510" s="248"/>
      <c r="K510" s="248"/>
      <c r="L510" s="248"/>
      <c r="M510" s="248"/>
      <c r="N510" s="248"/>
      <c r="O510" s="249">
        <f t="shared" si="8"/>
        <v>0</v>
      </c>
      <c r="P510" s="250"/>
      <c r="Q510" s="251"/>
      <c r="S510" s="14"/>
      <c r="T510" s="11"/>
    </row>
    <row r="511" spans="1:20" x14ac:dyDescent="0.25">
      <c r="A511" s="154"/>
      <c r="B511" s="247" t="s">
        <v>159</v>
      </c>
      <c r="C511" s="339"/>
      <c r="D511" s="248"/>
      <c r="E511" s="248"/>
      <c r="F511" s="248"/>
      <c r="G511" s="248"/>
      <c r="H511" s="248"/>
      <c r="I511" s="248"/>
      <c r="J511" s="248"/>
      <c r="K511" s="248"/>
      <c r="L511" s="248"/>
      <c r="M511" s="248"/>
      <c r="N511" s="248"/>
      <c r="O511" s="249">
        <f t="shared" si="8"/>
        <v>0</v>
      </c>
      <c r="P511" s="250"/>
      <c r="Q511" s="251"/>
      <c r="S511" s="14"/>
      <c r="T511" s="11"/>
    </row>
    <row r="512" spans="1:20" x14ac:dyDescent="0.25">
      <c r="A512" s="154"/>
      <c r="B512" s="247" t="s">
        <v>159</v>
      </c>
      <c r="C512" s="339"/>
      <c r="D512" s="248"/>
      <c r="E512" s="248"/>
      <c r="F512" s="248"/>
      <c r="G512" s="248"/>
      <c r="H512" s="248"/>
      <c r="I512" s="248"/>
      <c r="J512" s="248"/>
      <c r="K512" s="248"/>
      <c r="L512" s="248"/>
      <c r="M512" s="248"/>
      <c r="N512" s="248"/>
      <c r="O512" s="249">
        <f t="shared" si="8"/>
        <v>0</v>
      </c>
      <c r="P512" s="250"/>
      <c r="Q512" s="251"/>
      <c r="S512" s="14"/>
      <c r="T512" s="11"/>
    </row>
    <row r="513" spans="1:20" x14ac:dyDescent="0.25">
      <c r="A513" s="154"/>
      <c r="B513" s="247" t="s">
        <v>159</v>
      </c>
      <c r="C513" s="339"/>
      <c r="D513" s="248"/>
      <c r="E513" s="248"/>
      <c r="F513" s="248"/>
      <c r="G513" s="248"/>
      <c r="H513" s="248"/>
      <c r="I513" s="248"/>
      <c r="J513" s="248"/>
      <c r="K513" s="248"/>
      <c r="L513" s="248"/>
      <c r="M513" s="248"/>
      <c r="N513" s="248"/>
      <c r="O513" s="249">
        <f t="shared" si="8"/>
        <v>0</v>
      </c>
      <c r="P513" s="250"/>
      <c r="Q513" s="251"/>
      <c r="S513" s="14"/>
      <c r="T513" s="11"/>
    </row>
    <row r="514" spans="1:20" x14ac:dyDescent="0.25">
      <c r="A514" s="154"/>
      <c r="B514" s="247" t="s">
        <v>159</v>
      </c>
      <c r="C514" s="339"/>
      <c r="D514" s="248"/>
      <c r="E514" s="248"/>
      <c r="F514" s="248"/>
      <c r="G514" s="248"/>
      <c r="H514" s="248"/>
      <c r="I514" s="248"/>
      <c r="J514" s="248"/>
      <c r="K514" s="248"/>
      <c r="L514" s="248"/>
      <c r="M514" s="248"/>
      <c r="N514" s="248"/>
      <c r="O514" s="249">
        <f t="shared" si="8"/>
        <v>0</v>
      </c>
      <c r="P514" s="250"/>
      <c r="Q514" s="251"/>
      <c r="S514" s="14"/>
      <c r="T514" s="11"/>
    </row>
    <row r="515" spans="1:20" x14ac:dyDescent="0.25">
      <c r="A515" s="154"/>
      <c r="B515" s="247" t="s">
        <v>159</v>
      </c>
      <c r="C515" s="339"/>
      <c r="D515" s="248"/>
      <c r="E515" s="248"/>
      <c r="F515" s="248"/>
      <c r="G515" s="248"/>
      <c r="H515" s="248"/>
      <c r="I515" s="248"/>
      <c r="J515" s="248"/>
      <c r="K515" s="248"/>
      <c r="L515" s="248"/>
      <c r="M515" s="248"/>
      <c r="N515" s="248"/>
      <c r="O515" s="249">
        <f t="shared" si="8"/>
        <v>0</v>
      </c>
      <c r="P515" s="250"/>
      <c r="Q515" s="251"/>
      <c r="S515" s="14"/>
      <c r="T515" s="11"/>
    </row>
    <row r="516" spans="1:20" x14ac:dyDescent="0.25">
      <c r="A516" s="154"/>
      <c r="B516" s="247" t="s">
        <v>159</v>
      </c>
      <c r="C516" s="340" t="s">
        <v>37</v>
      </c>
      <c r="D516" s="248"/>
      <c r="E516" s="248"/>
      <c r="F516" s="248"/>
      <c r="G516" s="248"/>
      <c r="H516" s="248"/>
      <c r="I516" s="248"/>
      <c r="J516" s="248"/>
      <c r="K516" s="248"/>
      <c r="L516" s="248"/>
      <c r="M516" s="248"/>
      <c r="N516" s="248"/>
      <c r="O516" s="249">
        <f t="shared" si="8"/>
        <v>0</v>
      </c>
      <c r="P516" s="250"/>
      <c r="Q516" s="251"/>
      <c r="S516" s="14"/>
      <c r="T516" s="11"/>
    </row>
    <row r="517" spans="1:20" x14ac:dyDescent="0.25">
      <c r="A517" s="154"/>
      <c r="B517" s="247" t="s">
        <v>159</v>
      </c>
      <c r="C517" s="341"/>
      <c r="D517" s="248"/>
      <c r="E517" s="248"/>
      <c r="F517" s="248"/>
      <c r="G517" s="248"/>
      <c r="H517" s="248"/>
      <c r="I517" s="248"/>
      <c r="J517" s="248"/>
      <c r="K517" s="248"/>
      <c r="L517" s="248"/>
      <c r="M517" s="248"/>
      <c r="N517" s="248"/>
      <c r="O517" s="249">
        <f t="shared" si="8"/>
        <v>0</v>
      </c>
      <c r="P517" s="250"/>
      <c r="Q517" s="251"/>
      <c r="S517" s="14"/>
      <c r="T517" s="11"/>
    </row>
    <row r="518" spans="1:20" x14ac:dyDescent="0.25">
      <c r="A518" s="154"/>
      <c r="B518" s="465" t="s">
        <v>142</v>
      </c>
      <c r="C518" s="466"/>
      <c r="D518" s="466"/>
      <c r="E518" s="466"/>
      <c r="F518" s="466"/>
      <c r="G518" s="466"/>
      <c r="H518" s="466"/>
      <c r="I518" s="466"/>
      <c r="J518" s="466"/>
      <c r="K518" s="466"/>
      <c r="L518" s="466"/>
      <c r="M518" s="466"/>
      <c r="N518" s="466"/>
      <c r="O518" s="466"/>
      <c r="P518" s="242">
        <f>SUM(O520:O538)</f>
        <v>0</v>
      </c>
      <c r="Q518" s="243">
        <f>SUM(Q520:Q538)</f>
        <v>0</v>
      </c>
      <c r="S518" s="14"/>
      <c r="T518" s="11"/>
    </row>
    <row r="519" spans="1:20" x14ac:dyDescent="0.25">
      <c r="A519" s="154"/>
      <c r="B519" s="342" t="s">
        <v>0</v>
      </c>
      <c r="C519" s="244" t="s">
        <v>1</v>
      </c>
      <c r="D519" s="244" t="s">
        <v>2</v>
      </c>
      <c r="E519" s="244" t="s">
        <v>28</v>
      </c>
      <c r="F519" s="244" t="s">
        <v>3</v>
      </c>
      <c r="G519" s="244" t="s">
        <v>4</v>
      </c>
      <c r="H519" s="244" t="s">
        <v>5</v>
      </c>
      <c r="I519" s="244" t="s">
        <v>6</v>
      </c>
      <c r="J519" s="244" t="s">
        <v>7</v>
      </c>
      <c r="K519" s="244" t="s">
        <v>8</v>
      </c>
      <c r="L519" s="244" t="s">
        <v>9</v>
      </c>
      <c r="M519" s="244" t="s">
        <v>10</v>
      </c>
      <c r="N519" s="244" t="s">
        <v>11</v>
      </c>
      <c r="O519" s="244" t="s">
        <v>12</v>
      </c>
      <c r="P519" s="245" t="s">
        <v>22</v>
      </c>
      <c r="Q519" s="246" t="s">
        <v>37</v>
      </c>
      <c r="S519" s="14"/>
      <c r="T519" s="11"/>
    </row>
    <row r="520" spans="1:20" x14ac:dyDescent="0.25">
      <c r="A520" s="154"/>
      <c r="B520" s="247" t="s">
        <v>142</v>
      </c>
      <c r="C520" s="339"/>
      <c r="D520" s="248"/>
      <c r="E520" s="248"/>
      <c r="F520" s="248"/>
      <c r="G520" s="248"/>
      <c r="H520" s="248"/>
      <c r="I520" s="248"/>
      <c r="J520" s="248"/>
      <c r="K520" s="248"/>
      <c r="L520" s="248"/>
      <c r="M520" s="248"/>
      <c r="N520" s="248"/>
      <c r="O520" s="249">
        <f t="shared" si="8"/>
        <v>0</v>
      </c>
      <c r="P520" s="250"/>
      <c r="Q520" s="251"/>
      <c r="S520" s="14"/>
      <c r="T520" s="11"/>
    </row>
    <row r="521" spans="1:20" x14ac:dyDescent="0.25">
      <c r="A521" s="154"/>
      <c r="B521" s="247" t="s">
        <v>142</v>
      </c>
      <c r="C521" s="339"/>
      <c r="D521" s="248"/>
      <c r="E521" s="248"/>
      <c r="F521" s="248"/>
      <c r="G521" s="248"/>
      <c r="H521" s="248"/>
      <c r="I521" s="248"/>
      <c r="J521" s="248"/>
      <c r="K521" s="248"/>
      <c r="L521" s="248"/>
      <c r="M521" s="248"/>
      <c r="N521" s="248"/>
      <c r="O521" s="249">
        <f t="shared" si="8"/>
        <v>0</v>
      </c>
      <c r="P521" s="250"/>
      <c r="Q521" s="251"/>
      <c r="S521" s="14"/>
      <c r="T521" s="11"/>
    </row>
    <row r="522" spans="1:20" x14ac:dyDescent="0.25">
      <c r="A522" s="154"/>
      <c r="B522" s="247" t="s">
        <v>142</v>
      </c>
      <c r="C522" s="339"/>
      <c r="D522" s="248"/>
      <c r="E522" s="248"/>
      <c r="F522" s="248"/>
      <c r="G522" s="248"/>
      <c r="H522" s="248"/>
      <c r="I522" s="248"/>
      <c r="J522" s="248"/>
      <c r="K522" s="248"/>
      <c r="L522" s="248"/>
      <c r="M522" s="248"/>
      <c r="N522" s="248"/>
      <c r="O522" s="249">
        <f t="shared" si="8"/>
        <v>0</v>
      </c>
      <c r="P522" s="250"/>
      <c r="Q522" s="251"/>
      <c r="S522" s="14"/>
      <c r="T522" s="11"/>
    </row>
    <row r="523" spans="1:20" x14ac:dyDescent="0.25">
      <c r="A523" s="154"/>
      <c r="B523" s="247" t="s">
        <v>142</v>
      </c>
      <c r="C523" s="339"/>
      <c r="D523" s="248"/>
      <c r="E523" s="248"/>
      <c r="F523" s="248"/>
      <c r="G523" s="248"/>
      <c r="H523" s="248"/>
      <c r="I523" s="248"/>
      <c r="J523" s="248"/>
      <c r="K523" s="248"/>
      <c r="L523" s="248"/>
      <c r="M523" s="248"/>
      <c r="N523" s="248"/>
      <c r="O523" s="249">
        <f t="shared" si="8"/>
        <v>0</v>
      </c>
      <c r="P523" s="250"/>
      <c r="Q523" s="251"/>
      <c r="S523" s="14"/>
      <c r="T523" s="11"/>
    </row>
    <row r="524" spans="1:20" x14ac:dyDescent="0.25">
      <c r="A524" s="154"/>
      <c r="B524" s="247" t="s">
        <v>142</v>
      </c>
      <c r="C524" s="339"/>
      <c r="D524" s="248"/>
      <c r="E524" s="248"/>
      <c r="F524" s="248"/>
      <c r="G524" s="248"/>
      <c r="H524" s="248"/>
      <c r="I524" s="248"/>
      <c r="J524" s="248"/>
      <c r="K524" s="248"/>
      <c r="L524" s="248"/>
      <c r="M524" s="248"/>
      <c r="N524" s="248"/>
      <c r="O524" s="249">
        <f t="shared" si="8"/>
        <v>0</v>
      </c>
      <c r="P524" s="250"/>
      <c r="Q524" s="251"/>
      <c r="S524" s="14"/>
      <c r="T524" s="11"/>
    </row>
    <row r="525" spans="1:20" x14ac:dyDescent="0.25">
      <c r="A525" s="154"/>
      <c r="B525" s="247" t="s">
        <v>142</v>
      </c>
      <c r="C525" s="339"/>
      <c r="D525" s="248"/>
      <c r="E525" s="248"/>
      <c r="F525" s="248"/>
      <c r="G525" s="248"/>
      <c r="H525" s="248"/>
      <c r="I525" s="248"/>
      <c r="J525" s="248"/>
      <c r="K525" s="248"/>
      <c r="L525" s="248"/>
      <c r="M525" s="248"/>
      <c r="N525" s="248"/>
      <c r="O525" s="249">
        <f t="shared" si="8"/>
        <v>0</v>
      </c>
      <c r="P525" s="250"/>
      <c r="Q525" s="251"/>
      <c r="S525" s="14"/>
      <c r="T525" s="11"/>
    </row>
    <row r="526" spans="1:20" x14ac:dyDescent="0.25">
      <c r="A526" s="154"/>
      <c r="B526" s="247" t="s">
        <v>142</v>
      </c>
      <c r="C526" s="339"/>
      <c r="D526" s="248"/>
      <c r="E526" s="248"/>
      <c r="F526" s="248"/>
      <c r="G526" s="248"/>
      <c r="H526" s="248"/>
      <c r="I526" s="248"/>
      <c r="J526" s="248"/>
      <c r="K526" s="248"/>
      <c r="L526" s="248"/>
      <c r="M526" s="248"/>
      <c r="N526" s="248"/>
      <c r="O526" s="249">
        <f t="shared" si="8"/>
        <v>0</v>
      </c>
      <c r="P526" s="250"/>
      <c r="Q526" s="251"/>
      <c r="S526" s="14"/>
      <c r="T526" s="11"/>
    </row>
    <row r="527" spans="1:20" x14ac:dyDescent="0.25">
      <c r="A527" s="154"/>
      <c r="B527" s="247" t="s">
        <v>142</v>
      </c>
      <c r="C527" s="339"/>
      <c r="D527" s="248"/>
      <c r="E527" s="248"/>
      <c r="F527" s="248"/>
      <c r="G527" s="248"/>
      <c r="H527" s="248"/>
      <c r="I527" s="248"/>
      <c r="J527" s="248"/>
      <c r="K527" s="248"/>
      <c r="L527" s="248"/>
      <c r="M527" s="248"/>
      <c r="N527" s="248"/>
      <c r="O527" s="249">
        <f t="shared" si="8"/>
        <v>0</v>
      </c>
      <c r="P527" s="250"/>
      <c r="Q527" s="251"/>
      <c r="S527" s="14"/>
      <c r="T527" s="11"/>
    </row>
    <row r="528" spans="1:20" x14ac:dyDescent="0.25">
      <c r="A528" s="154"/>
      <c r="B528" s="247" t="s">
        <v>142</v>
      </c>
      <c r="C528" s="339"/>
      <c r="D528" s="248"/>
      <c r="E528" s="248"/>
      <c r="F528" s="248"/>
      <c r="G528" s="248"/>
      <c r="H528" s="248"/>
      <c r="I528" s="248"/>
      <c r="J528" s="248"/>
      <c r="K528" s="248"/>
      <c r="L528" s="248"/>
      <c r="M528" s="248"/>
      <c r="N528" s="248"/>
      <c r="O528" s="249">
        <f t="shared" si="8"/>
        <v>0</v>
      </c>
      <c r="P528" s="250"/>
      <c r="Q528" s="251"/>
      <c r="S528" s="14"/>
      <c r="T528" s="11"/>
    </row>
    <row r="529" spans="1:20" x14ac:dyDescent="0.25">
      <c r="A529" s="154"/>
      <c r="B529" s="247" t="s">
        <v>142</v>
      </c>
      <c r="C529" s="339"/>
      <c r="D529" s="248"/>
      <c r="E529" s="248"/>
      <c r="F529" s="248"/>
      <c r="G529" s="248"/>
      <c r="H529" s="248"/>
      <c r="I529" s="248"/>
      <c r="J529" s="248"/>
      <c r="K529" s="248"/>
      <c r="L529" s="248"/>
      <c r="M529" s="248"/>
      <c r="N529" s="248"/>
      <c r="O529" s="249">
        <f t="shared" si="8"/>
        <v>0</v>
      </c>
      <c r="P529" s="250"/>
      <c r="Q529" s="251"/>
      <c r="S529" s="14"/>
      <c r="T529" s="11"/>
    </row>
    <row r="530" spans="1:20" x14ac:dyDescent="0.25">
      <c r="A530" s="154"/>
      <c r="B530" s="247" t="s">
        <v>142</v>
      </c>
      <c r="C530" s="339"/>
      <c r="D530" s="248"/>
      <c r="E530" s="248"/>
      <c r="F530" s="248"/>
      <c r="G530" s="248"/>
      <c r="H530" s="248"/>
      <c r="I530" s="248"/>
      <c r="J530" s="248"/>
      <c r="K530" s="248"/>
      <c r="L530" s="248"/>
      <c r="M530" s="248"/>
      <c r="N530" s="248"/>
      <c r="O530" s="249">
        <f t="shared" si="8"/>
        <v>0</v>
      </c>
      <c r="P530" s="250"/>
      <c r="Q530" s="251"/>
      <c r="S530" s="14"/>
      <c r="T530" s="11"/>
    </row>
    <row r="531" spans="1:20" x14ac:dyDescent="0.25">
      <c r="A531" s="154"/>
      <c r="B531" s="247" t="s">
        <v>142</v>
      </c>
      <c r="C531" s="339"/>
      <c r="D531" s="248"/>
      <c r="E531" s="248"/>
      <c r="F531" s="248"/>
      <c r="G531" s="248"/>
      <c r="H531" s="248"/>
      <c r="I531" s="248"/>
      <c r="J531" s="248"/>
      <c r="K531" s="248"/>
      <c r="L531" s="248"/>
      <c r="M531" s="248"/>
      <c r="N531" s="248"/>
      <c r="O531" s="249">
        <f t="shared" si="8"/>
        <v>0</v>
      </c>
      <c r="P531" s="250"/>
      <c r="Q531" s="251"/>
      <c r="S531" s="14"/>
      <c r="T531" s="11"/>
    </row>
    <row r="532" spans="1:20" x14ac:dyDescent="0.25">
      <c r="A532" s="154"/>
      <c r="B532" s="247" t="s">
        <v>142</v>
      </c>
      <c r="C532" s="339"/>
      <c r="D532" s="248"/>
      <c r="E532" s="248"/>
      <c r="F532" s="248"/>
      <c r="G532" s="248"/>
      <c r="H532" s="248"/>
      <c r="I532" s="248"/>
      <c r="J532" s="248"/>
      <c r="K532" s="248"/>
      <c r="L532" s="248"/>
      <c r="M532" s="248"/>
      <c r="N532" s="248"/>
      <c r="O532" s="249">
        <f t="shared" si="8"/>
        <v>0</v>
      </c>
      <c r="P532" s="250"/>
      <c r="Q532" s="251"/>
      <c r="S532" s="14"/>
      <c r="T532" s="11"/>
    </row>
    <row r="533" spans="1:20" x14ac:dyDescent="0.25">
      <c r="A533" s="154"/>
      <c r="B533" s="247" t="s">
        <v>142</v>
      </c>
      <c r="C533" s="339"/>
      <c r="D533" s="248"/>
      <c r="E533" s="248"/>
      <c r="F533" s="248"/>
      <c r="G533" s="248"/>
      <c r="H533" s="248"/>
      <c r="I533" s="248"/>
      <c r="J533" s="248"/>
      <c r="K533" s="248"/>
      <c r="L533" s="248"/>
      <c r="M533" s="248"/>
      <c r="N533" s="248"/>
      <c r="O533" s="249">
        <f t="shared" si="8"/>
        <v>0</v>
      </c>
      <c r="P533" s="250"/>
      <c r="Q533" s="251"/>
      <c r="S533" s="14"/>
      <c r="T533" s="11"/>
    </row>
    <row r="534" spans="1:20" x14ac:dyDescent="0.25">
      <c r="A534" s="154"/>
      <c r="B534" s="247" t="s">
        <v>142</v>
      </c>
      <c r="C534" s="339"/>
      <c r="D534" s="248"/>
      <c r="E534" s="248"/>
      <c r="F534" s="248"/>
      <c r="G534" s="248"/>
      <c r="H534" s="248"/>
      <c r="I534" s="248"/>
      <c r="J534" s="248"/>
      <c r="K534" s="248"/>
      <c r="L534" s="248"/>
      <c r="M534" s="248"/>
      <c r="N534" s="248"/>
      <c r="O534" s="249">
        <f t="shared" si="8"/>
        <v>0</v>
      </c>
      <c r="P534" s="250"/>
      <c r="Q534" s="251"/>
      <c r="S534" s="14"/>
      <c r="T534" s="11"/>
    </row>
    <row r="535" spans="1:20" x14ac:dyDescent="0.25">
      <c r="A535" s="154"/>
      <c r="B535" s="247" t="s">
        <v>142</v>
      </c>
      <c r="C535" s="339"/>
      <c r="D535" s="248"/>
      <c r="E535" s="248"/>
      <c r="F535" s="248"/>
      <c r="G535" s="248"/>
      <c r="H535" s="248"/>
      <c r="I535" s="248"/>
      <c r="J535" s="248"/>
      <c r="K535" s="248"/>
      <c r="L535" s="248"/>
      <c r="M535" s="248"/>
      <c r="N535" s="248"/>
      <c r="O535" s="249">
        <f t="shared" si="8"/>
        <v>0</v>
      </c>
      <c r="P535" s="250"/>
      <c r="Q535" s="251"/>
      <c r="S535" s="14"/>
      <c r="T535" s="11"/>
    </row>
    <row r="536" spans="1:20" x14ac:dyDescent="0.25">
      <c r="A536" s="154"/>
      <c r="B536" s="247" t="s">
        <v>142</v>
      </c>
      <c r="C536" s="339"/>
      <c r="D536" s="248"/>
      <c r="E536" s="248"/>
      <c r="F536" s="248"/>
      <c r="G536" s="248"/>
      <c r="H536" s="248"/>
      <c r="I536" s="248"/>
      <c r="J536" s="248"/>
      <c r="K536" s="248"/>
      <c r="L536" s="248"/>
      <c r="M536" s="248"/>
      <c r="N536" s="248"/>
      <c r="O536" s="249">
        <f t="shared" si="8"/>
        <v>0</v>
      </c>
      <c r="P536" s="250"/>
      <c r="Q536" s="251"/>
      <c r="S536" s="14"/>
      <c r="T536" s="11"/>
    </row>
    <row r="537" spans="1:20" x14ac:dyDescent="0.25">
      <c r="A537" s="154"/>
      <c r="B537" s="247" t="s">
        <v>142</v>
      </c>
      <c r="C537" s="340" t="s">
        <v>37</v>
      </c>
      <c r="D537" s="248"/>
      <c r="E537" s="248"/>
      <c r="F537" s="248"/>
      <c r="G537" s="248"/>
      <c r="H537" s="248"/>
      <c r="I537" s="248"/>
      <c r="J537" s="248"/>
      <c r="K537" s="248"/>
      <c r="L537" s="248"/>
      <c r="M537" s="248"/>
      <c r="N537" s="248"/>
      <c r="O537" s="249">
        <f t="shared" si="8"/>
        <v>0</v>
      </c>
      <c r="P537" s="250"/>
      <c r="Q537" s="251"/>
      <c r="S537" s="14"/>
      <c r="T537" s="11"/>
    </row>
    <row r="538" spans="1:20" x14ac:dyDescent="0.25">
      <c r="A538" s="154"/>
      <c r="B538" s="247" t="s">
        <v>142</v>
      </c>
      <c r="C538" s="341"/>
      <c r="D538" s="248"/>
      <c r="E538" s="248"/>
      <c r="F538" s="248"/>
      <c r="G538" s="248"/>
      <c r="H538" s="248"/>
      <c r="I538" s="248"/>
      <c r="J538" s="248"/>
      <c r="K538" s="248"/>
      <c r="L538" s="248"/>
      <c r="M538" s="248"/>
      <c r="N538" s="248"/>
      <c r="O538" s="249">
        <f t="shared" si="8"/>
        <v>0</v>
      </c>
      <c r="P538" s="250"/>
      <c r="Q538" s="251"/>
      <c r="S538" s="14"/>
      <c r="T538" s="11"/>
    </row>
    <row r="539" spans="1:20" x14ac:dyDescent="0.25">
      <c r="A539" s="154"/>
      <c r="B539" s="465" t="s">
        <v>143</v>
      </c>
      <c r="C539" s="466"/>
      <c r="D539" s="466"/>
      <c r="E539" s="466"/>
      <c r="F539" s="466"/>
      <c r="G539" s="466"/>
      <c r="H539" s="466"/>
      <c r="I539" s="466"/>
      <c r="J539" s="466"/>
      <c r="K539" s="466"/>
      <c r="L539" s="466"/>
      <c r="M539" s="466"/>
      <c r="N539" s="466"/>
      <c r="O539" s="466"/>
      <c r="P539" s="242">
        <f>SUM(O541:O559)</f>
        <v>0</v>
      </c>
      <c r="Q539" s="243">
        <f>SUM(Q541:Q559)</f>
        <v>0</v>
      </c>
      <c r="S539" s="14"/>
      <c r="T539" s="11"/>
    </row>
    <row r="540" spans="1:20" x14ac:dyDescent="0.25">
      <c r="A540" s="154"/>
      <c r="B540" s="342" t="s">
        <v>0</v>
      </c>
      <c r="C540" s="244" t="s">
        <v>1</v>
      </c>
      <c r="D540" s="244" t="s">
        <v>2</v>
      </c>
      <c r="E540" s="244" t="s">
        <v>28</v>
      </c>
      <c r="F540" s="244" t="s">
        <v>3</v>
      </c>
      <c r="G540" s="244" t="s">
        <v>4</v>
      </c>
      <c r="H540" s="244" t="s">
        <v>5</v>
      </c>
      <c r="I540" s="244" t="s">
        <v>6</v>
      </c>
      <c r="J540" s="244" t="s">
        <v>7</v>
      </c>
      <c r="K540" s="244" t="s">
        <v>8</v>
      </c>
      <c r="L540" s="244" t="s">
        <v>9</v>
      </c>
      <c r="M540" s="244" t="s">
        <v>10</v>
      </c>
      <c r="N540" s="244" t="s">
        <v>11</v>
      </c>
      <c r="O540" s="244" t="s">
        <v>12</v>
      </c>
      <c r="P540" s="245" t="s">
        <v>22</v>
      </c>
      <c r="Q540" s="246" t="s">
        <v>37</v>
      </c>
      <c r="S540" s="14"/>
      <c r="T540" s="11"/>
    </row>
    <row r="541" spans="1:20" x14ac:dyDescent="0.25">
      <c r="A541" s="154"/>
      <c r="B541" s="247" t="s">
        <v>143</v>
      </c>
      <c r="C541" s="344"/>
      <c r="D541" s="252"/>
      <c r="E541" s="248"/>
      <c r="F541" s="248"/>
      <c r="G541" s="248"/>
      <c r="H541" s="248"/>
      <c r="I541" s="248"/>
      <c r="J541" s="248"/>
      <c r="K541" s="248"/>
      <c r="L541" s="248"/>
      <c r="M541" s="248"/>
      <c r="N541" s="248"/>
      <c r="O541" s="249">
        <f t="shared" si="8"/>
        <v>0</v>
      </c>
      <c r="P541" s="250"/>
      <c r="Q541" s="251"/>
      <c r="S541" s="14"/>
      <c r="T541" s="11"/>
    </row>
    <row r="542" spans="1:20" x14ac:dyDescent="0.25">
      <c r="A542" s="154"/>
      <c r="B542" s="247" t="s">
        <v>143</v>
      </c>
      <c r="C542" s="344"/>
      <c r="D542" s="252"/>
      <c r="E542" s="248"/>
      <c r="F542" s="248"/>
      <c r="G542" s="248"/>
      <c r="H542" s="248"/>
      <c r="I542" s="248"/>
      <c r="J542" s="248"/>
      <c r="K542" s="248"/>
      <c r="L542" s="248"/>
      <c r="M542" s="248"/>
      <c r="N542" s="248"/>
      <c r="O542" s="249">
        <f t="shared" si="8"/>
        <v>0</v>
      </c>
      <c r="P542" s="250"/>
      <c r="Q542" s="251"/>
      <c r="S542" s="14"/>
      <c r="T542" s="11"/>
    </row>
    <row r="543" spans="1:20" x14ac:dyDescent="0.25">
      <c r="A543" s="154"/>
      <c r="B543" s="247" t="s">
        <v>143</v>
      </c>
      <c r="C543" s="344"/>
      <c r="D543" s="252"/>
      <c r="E543" s="248"/>
      <c r="F543" s="248"/>
      <c r="G543" s="248"/>
      <c r="H543" s="248"/>
      <c r="I543" s="248"/>
      <c r="J543" s="248"/>
      <c r="K543" s="248"/>
      <c r="L543" s="248"/>
      <c r="M543" s="248"/>
      <c r="N543" s="248"/>
      <c r="O543" s="249">
        <f t="shared" si="8"/>
        <v>0</v>
      </c>
      <c r="P543" s="250"/>
      <c r="Q543" s="251"/>
      <c r="S543" s="14"/>
      <c r="T543" s="11"/>
    </row>
    <row r="544" spans="1:20" x14ac:dyDescent="0.25">
      <c r="A544" s="154"/>
      <c r="B544" s="247" t="s">
        <v>143</v>
      </c>
      <c r="C544" s="344"/>
      <c r="D544" s="252"/>
      <c r="E544" s="248"/>
      <c r="F544" s="248"/>
      <c r="G544" s="248"/>
      <c r="H544" s="248"/>
      <c r="I544" s="248"/>
      <c r="J544" s="248"/>
      <c r="K544" s="248"/>
      <c r="L544" s="248"/>
      <c r="M544" s="248"/>
      <c r="N544" s="248"/>
      <c r="O544" s="249">
        <f t="shared" si="8"/>
        <v>0</v>
      </c>
      <c r="P544" s="250"/>
      <c r="Q544" s="251"/>
      <c r="S544" s="14"/>
      <c r="T544" s="11"/>
    </row>
    <row r="545" spans="1:20" x14ac:dyDescent="0.25">
      <c r="A545" s="154"/>
      <c r="B545" s="247" t="s">
        <v>143</v>
      </c>
      <c r="C545" s="344"/>
      <c r="D545" s="252"/>
      <c r="E545" s="248"/>
      <c r="F545" s="248"/>
      <c r="G545" s="248"/>
      <c r="H545" s="248"/>
      <c r="I545" s="248"/>
      <c r="J545" s="248"/>
      <c r="K545" s="248"/>
      <c r="L545" s="248"/>
      <c r="M545" s="248"/>
      <c r="N545" s="248"/>
      <c r="O545" s="249">
        <f t="shared" si="8"/>
        <v>0</v>
      </c>
      <c r="P545" s="250"/>
      <c r="Q545" s="251"/>
      <c r="S545" s="14"/>
      <c r="T545" s="11"/>
    </row>
    <row r="546" spans="1:20" x14ac:dyDescent="0.25">
      <c r="A546" s="154"/>
      <c r="B546" s="247" t="s">
        <v>143</v>
      </c>
      <c r="C546" s="344"/>
      <c r="D546" s="252"/>
      <c r="E546" s="248"/>
      <c r="F546" s="248"/>
      <c r="G546" s="248"/>
      <c r="H546" s="248"/>
      <c r="I546" s="248"/>
      <c r="J546" s="248"/>
      <c r="K546" s="248"/>
      <c r="L546" s="248"/>
      <c r="M546" s="248"/>
      <c r="N546" s="248"/>
      <c r="O546" s="249">
        <f t="shared" si="8"/>
        <v>0</v>
      </c>
      <c r="P546" s="250"/>
      <c r="Q546" s="251"/>
      <c r="S546" s="14"/>
      <c r="T546" s="11"/>
    </row>
    <row r="547" spans="1:20" x14ac:dyDescent="0.25">
      <c r="A547" s="154"/>
      <c r="B547" s="247" t="s">
        <v>143</v>
      </c>
      <c r="C547" s="344"/>
      <c r="D547" s="252"/>
      <c r="E547" s="248"/>
      <c r="F547" s="248"/>
      <c r="G547" s="248"/>
      <c r="H547" s="248"/>
      <c r="I547" s="248"/>
      <c r="J547" s="248"/>
      <c r="K547" s="248"/>
      <c r="L547" s="248"/>
      <c r="M547" s="248"/>
      <c r="N547" s="248"/>
      <c r="O547" s="249">
        <f t="shared" si="8"/>
        <v>0</v>
      </c>
      <c r="P547" s="250"/>
      <c r="Q547" s="251"/>
      <c r="S547" s="14"/>
      <c r="T547" s="11"/>
    </row>
    <row r="548" spans="1:20" x14ac:dyDescent="0.25">
      <c r="A548" s="154"/>
      <c r="B548" s="247" t="s">
        <v>143</v>
      </c>
      <c r="C548" s="344"/>
      <c r="D548" s="252"/>
      <c r="E548" s="248"/>
      <c r="F548" s="248"/>
      <c r="G548" s="248"/>
      <c r="H548" s="248"/>
      <c r="I548" s="248"/>
      <c r="J548" s="248"/>
      <c r="K548" s="248"/>
      <c r="L548" s="248"/>
      <c r="M548" s="248"/>
      <c r="N548" s="248"/>
      <c r="O548" s="249">
        <f t="shared" si="8"/>
        <v>0</v>
      </c>
      <c r="P548" s="250"/>
      <c r="Q548" s="251"/>
      <c r="S548" s="14"/>
      <c r="T548" s="11"/>
    </row>
    <row r="549" spans="1:20" x14ac:dyDescent="0.25">
      <c r="A549" s="154"/>
      <c r="B549" s="247" t="s">
        <v>143</v>
      </c>
      <c r="C549" s="344"/>
      <c r="D549" s="248"/>
      <c r="E549" s="248"/>
      <c r="F549" s="248"/>
      <c r="G549" s="248"/>
      <c r="H549" s="248"/>
      <c r="I549" s="248"/>
      <c r="J549" s="248"/>
      <c r="K549" s="248"/>
      <c r="L549" s="248"/>
      <c r="M549" s="248"/>
      <c r="N549" s="248"/>
      <c r="O549" s="249">
        <f t="shared" si="8"/>
        <v>0</v>
      </c>
      <c r="P549" s="250"/>
      <c r="Q549" s="251"/>
      <c r="S549" s="14"/>
      <c r="T549" s="11"/>
    </row>
    <row r="550" spans="1:20" x14ac:dyDescent="0.25">
      <c r="A550" s="154"/>
      <c r="B550" s="247" t="s">
        <v>143</v>
      </c>
      <c r="C550" s="339"/>
      <c r="D550" s="248"/>
      <c r="E550" s="248"/>
      <c r="F550" s="248"/>
      <c r="G550" s="248"/>
      <c r="H550" s="248"/>
      <c r="I550" s="248"/>
      <c r="J550" s="248"/>
      <c r="K550" s="248"/>
      <c r="L550" s="248"/>
      <c r="M550" s="248"/>
      <c r="N550" s="248"/>
      <c r="O550" s="249">
        <f t="shared" si="8"/>
        <v>0</v>
      </c>
      <c r="P550" s="250"/>
      <c r="Q550" s="251"/>
      <c r="S550" s="14"/>
      <c r="T550" s="11"/>
    </row>
    <row r="551" spans="1:20" x14ac:dyDescent="0.25">
      <c r="A551" s="154"/>
      <c r="B551" s="247" t="s">
        <v>143</v>
      </c>
      <c r="C551" s="339"/>
      <c r="D551" s="248"/>
      <c r="E551" s="248"/>
      <c r="F551" s="248"/>
      <c r="G551" s="248"/>
      <c r="H551" s="248"/>
      <c r="I551" s="248"/>
      <c r="J551" s="248"/>
      <c r="K551" s="248"/>
      <c r="L551" s="248"/>
      <c r="M551" s="248"/>
      <c r="N551" s="248"/>
      <c r="O551" s="249">
        <f t="shared" si="8"/>
        <v>0</v>
      </c>
      <c r="P551" s="250"/>
      <c r="Q551" s="251"/>
      <c r="S551" s="14"/>
      <c r="T551" s="11"/>
    </row>
    <row r="552" spans="1:20" x14ac:dyDescent="0.25">
      <c r="A552" s="154"/>
      <c r="B552" s="247" t="s">
        <v>143</v>
      </c>
      <c r="C552" s="339"/>
      <c r="D552" s="248"/>
      <c r="E552" s="248"/>
      <c r="F552" s="248"/>
      <c r="G552" s="248"/>
      <c r="H552" s="248"/>
      <c r="I552" s="248"/>
      <c r="J552" s="248"/>
      <c r="K552" s="248"/>
      <c r="L552" s="248"/>
      <c r="M552" s="248"/>
      <c r="N552" s="248"/>
      <c r="O552" s="249">
        <f t="shared" si="8"/>
        <v>0</v>
      </c>
      <c r="P552" s="250"/>
      <c r="Q552" s="251"/>
      <c r="S552" s="14"/>
      <c r="T552" s="11"/>
    </row>
    <row r="553" spans="1:20" x14ac:dyDescent="0.25">
      <c r="A553" s="154"/>
      <c r="B553" s="247" t="s">
        <v>143</v>
      </c>
      <c r="C553" s="339"/>
      <c r="D553" s="248"/>
      <c r="E553" s="248"/>
      <c r="F553" s="248"/>
      <c r="G553" s="248"/>
      <c r="H553" s="248"/>
      <c r="I553" s="248"/>
      <c r="J553" s="248"/>
      <c r="K553" s="248"/>
      <c r="L553" s="248"/>
      <c r="M553" s="248"/>
      <c r="N553" s="248"/>
      <c r="O553" s="249">
        <f t="shared" si="8"/>
        <v>0</v>
      </c>
      <c r="P553" s="250"/>
      <c r="Q553" s="251"/>
      <c r="S553" s="14"/>
      <c r="T553" s="11"/>
    </row>
    <row r="554" spans="1:20" x14ac:dyDescent="0.25">
      <c r="A554" s="154"/>
      <c r="B554" s="247" t="s">
        <v>143</v>
      </c>
      <c r="C554" s="339"/>
      <c r="D554" s="248"/>
      <c r="E554" s="248"/>
      <c r="F554" s="248"/>
      <c r="G554" s="248"/>
      <c r="H554" s="248"/>
      <c r="I554" s="248"/>
      <c r="J554" s="248"/>
      <c r="K554" s="248"/>
      <c r="L554" s="248"/>
      <c r="M554" s="248"/>
      <c r="N554" s="248"/>
      <c r="O554" s="249">
        <f t="shared" si="8"/>
        <v>0</v>
      </c>
      <c r="P554" s="250"/>
      <c r="Q554" s="251"/>
      <c r="S554" s="14"/>
      <c r="T554" s="11"/>
    </row>
    <row r="555" spans="1:20" x14ac:dyDescent="0.25">
      <c r="A555" s="154"/>
      <c r="B555" s="247" t="s">
        <v>143</v>
      </c>
      <c r="C555" s="339"/>
      <c r="D555" s="248"/>
      <c r="E555" s="248"/>
      <c r="F555" s="248"/>
      <c r="G555" s="248"/>
      <c r="H555" s="248"/>
      <c r="I555" s="248"/>
      <c r="J555" s="248"/>
      <c r="K555" s="248"/>
      <c r="L555" s="248"/>
      <c r="M555" s="248"/>
      <c r="N555" s="248"/>
      <c r="O555" s="249">
        <f t="shared" si="8"/>
        <v>0</v>
      </c>
      <c r="P555" s="250"/>
      <c r="Q555" s="251"/>
      <c r="S555" s="14"/>
      <c r="T555" s="11"/>
    </row>
    <row r="556" spans="1:20" x14ac:dyDescent="0.25">
      <c r="A556" s="154"/>
      <c r="B556" s="247" t="s">
        <v>143</v>
      </c>
      <c r="C556" s="339"/>
      <c r="D556" s="248"/>
      <c r="E556" s="248"/>
      <c r="F556" s="248"/>
      <c r="G556" s="248"/>
      <c r="H556" s="248"/>
      <c r="I556" s="248"/>
      <c r="J556" s="248"/>
      <c r="K556" s="248"/>
      <c r="L556" s="248"/>
      <c r="M556" s="248"/>
      <c r="N556" s="248"/>
      <c r="O556" s="249">
        <f t="shared" si="8"/>
        <v>0</v>
      </c>
      <c r="P556" s="250"/>
      <c r="Q556" s="251"/>
      <c r="S556" s="14"/>
      <c r="T556" s="11"/>
    </row>
    <row r="557" spans="1:20" x14ac:dyDescent="0.25">
      <c r="A557" s="154"/>
      <c r="B557" s="247" t="s">
        <v>143</v>
      </c>
      <c r="C557" s="339"/>
      <c r="D557" s="248"/>
      <c r="E557" s="248"/>
      <c r="F557" s="248"/>
      <c r="G557" s="248"/>
      <c r="H557" s="248"/>
      <c r="I557" s="248"/>
      <c r="J557" s="248"/>
      <c r="K557" s="248"/>
      <c r="L557" s="248"/>
      <c r="M557" s="248"/>
      <c r="N557" s="248"/>
      <c r="O557" s="249">
        <f t="shared" si="8"/>
        <v>0</v>
      </c>
      <c r="P557" s="250"/>
      <c r="Q557" s="251"/>
      <c r="S557" s="14"/>
      <c r="T557" s="11"/>
    </row>
    <row r="558" spans="1:20" x14ac:dyDescent="0.25">
      <c r="A558" s="154"/>
      <c r="B558" s="247" t="s">
        <v>143</v>
      </c>
      <c r="C558" s="340" t="s">
        <v>37</v>
      </c>
      <c r="D558" s="248"/>
      <c r="E558" s="248"/>
      <c r="F558" s="248"/>
      <c r="G558" s="248"/>
      <c r="H558" s="248"/>
      <c r="I558" s="248"/>
      <c r="J558" s="248"/>
      <c r="K558" s="248"/>
      <c r="L558" s="248"/>
      <c r="M558" s="248"/>
      <c r="N558" s="248"/>
      <c r="O558" s="249">
        <f t="shared" si="8"/>
        <v>0</v>
      </c>
      <c r="P558" s="250"/>
      <c r="Q558" s="251"/>
      <c r="S558" s="14"/>
      <c r="T558" s="11"/>
    </row>
    <row r="559" spans="1:20" x14ac:dyDescent="0.25">
      <c r="A559" s="154"/>
      <c r="B559" s="247" t="s">
        <v>143</v>
      </c>
      <c r="C559" s="341"/>
      <c r="D559" s="248"/>
      <c r="E559" s="248"/>
      <c r="F559" s="248"/>
      <c r="G559" s="248"/>
      <c r="H559" s="248"/>
      <c r="I559" s="248"/>
      <c r="J559" s="248"/>
      <c r="K559" s="248"/>
      <c r="L559" s="248"/>
      <c r="M559" s="248"/>
      <c r="N559" s="248"/>
      <c r="O559" s="249">
        <f t="shared" si="8"/>
        <v>0</v>
      </c>
      <c r="P559" s="250"/>
      <c r="Q559" s="251"/>
      <c r="S559" s="14"/>
      <c r="T559" s="11"/>
    </row>
    <row r="560" spans="1:20" x14ac:dyDescent="0.25">
      <c r="A560" s="154"/>
      <c r="B560" s="465" t="s">
        <v>144</v>
      </c>
      <c r="C560" s="466"/>
      <c r="D560" s="466"/>
      <c r="E560" s="466"/>
      <c r="F560" s="466"/>
      <c r="G560" s="466"/>
      <c r="H560" s="466"/>
      <c r="I560" s="466"/>
      <c r="J560" s="466"/>
      <c r="K560" s="466"/>
      <c r="L560" s="466"/>
      <c r="M560" s="466"/>
      <c r="N560" s="466"/>
      <c r="O560" s="466"/>
      <c r="P560" s="242">
        <f>SUM(O562:O581)</f>
        <v>0</v>
      </c>
      <c r="Q560" s="243">
        <f>SUM(Q562:Q581)</f>
        <v>0</v>
      </c>
      <c r="S560" s="14"/>
      <c r="T560" s="11"/>
    </row>
    <row r="561" spans="1:20" x14ac:dyDescent="0.25">
      <c r="A561" s="154"/>
      <c r="B561" s="342" t="s">
        <v>0</v>
      </c>
      <c r="C561" s="244" t="s">
        <v>1</v>
      </c>
      <c r="D561" s="244" t="s">
        <v>2</v>
      </c>
      <c r="E561" s="244" t="s">
        <v>28</v>
      </c>
      <c r="F561" s="244" t="s">
        <v>3</v>
      </c>
      <c r="G561" s="244" t="s">
        <v>4</v>
      </c>
      <c r="H561" s="244" t="s">
        <v>5</v>
      </c>
      <c r="I561" s="244" t="s">
        <v>6</v>
      </c>
      <c r="J561" s="244" t="s">
        <v>7</v>
      </c>
      <c r="K561" s="244" t="s">
        <v>8</v>
      </c>
      <c r="L561" s="244" t="s">
        <v>9</v>
      </c>
      <c r="M561" s="244" t="s">
        <v>10</v>
      </c>
      <c r="N561" s="244" t="s">
        <v>11</v>
      </c>
      <c r="O561" s="244" t="s">
        <v>12</v>
      </c>
      <c r="P561" s="245" t="s">
        <v>22</v>
      </c>
      <c r="Q561" s="246" t="s">
        <v>37</v>
      </c>
      <c r="S561" s="14"/>
      <c r="T561" s="11"/>
    </row>
    <row r="562" spans="1:20" x14ac:dyDescent="0.25">
      <c r="A562" s="154"/>
      <c r="B562" s="247" t="s">
        <v>144</v>
      </c>
      <c r="C562" s="339"/>
      <c r="D562" s="248"/>
      <c r="E562" s="248"/>
      <c r="F562" s="248"/>
      <c r="G562" s="248"/>
      <c r="H562" s="248"/>
      <c r="I562" s="248"/>
      <c r="J562" s="248"/>
      <c r="K562" s="248"/>
      <c r="L562" s="248"/>
      <c r="M562" s="248"/>
      <c r="N562" s="248"/>
      <c r="O562" s="249">
        <f t="shared" si="8"/>
        <v>0</v>
      </c>
      <c r="P562" s="250"/>
      <c r="Q562" s="251"/>
      <c r="S562" s="14"/>
      <c r="T562" s="11"/>
    </row>
    <row r="563" spans="1:20" x14ac:dyDescent="0.25">
      <c r="A563" s="154"/>
      <c r="B563" s="247" t="s">
        <v>144</v>
      </c>
      <c r="C563" s="339"/>
      <c r="D563" s="248"/>
      <c r="E563" s="248"/>
      <c r="F563" s="248"/>
      <c r="G563" s="248"/>
      <c r="H563" s="248"/>
      <c r="I563" s="248"/>
      <c r="J563" s="248"/>
      <c r="K563" s="248"/>
      <c r="L563" s="248"/>
      <c r="M563" s="248"/>
      <c r="N563" s="248"/>
      <c r="O563" s="249">
        <f t="shared" si="8"/>
        <v>0</v>
      </c>
      <c r="P563" s="250"/>
      <c r="Q563" s="251"/>
      <c r="S563" s="14"/>
      <c r="T563" s="11"/>
    </row>
    <row r="564" spans="1:20" x14ac:dyDescent="0.25">
      <c r="A564" s="154"/>
      <c r="B564" s="247" t="s">
        <v>144</v>
      </c>
      <c r="C564" s="339"/>
      <c r="D564" s="248"/>
      <c r="E564" s="248"/>
      <c r="F564" s="248"/>
      <c r="G564" s="248"/>
      <c r="H564" s="248"/>
      <c r="I564" s="248"/>
      <c r="J564" s="248"/>
      <c r="K564" s="248"/>
      <c r="L564" s="248"/>
      <c r="M564" s="248"/>
      <c r="N564" s="248"/>
      <c r="O564" s="249">
        <f t="shared" si="8"/>
        <v>0</v>
      </c>
      <c r="P564" s="250"/>
      <c r="Q564" s="251"/>
      <c r="S564" s="14"/>
      <c r="T564" s="11"/>
    </row>
    <row r="565" spans="1:20" x14ac:dyDescent="0.25">
      <c r="A565" s="154"/>
      <c r="B565" s="247" t="s">
        <v>144</v>
      </c>
      <c r="C565" s="339"/>
      <c r="D565" s="248"/>
      <c r="E565" s="248"/>
      <c r="F565" s="248"/>
      <c r="G565" s="248"/>
      <c r="H565" s="248"/>
      <c r="I565" s="248"/>
      <c r="J565" s="248"/>
      <c r="K565" s="248"/>
      <c r="L565" s="248"/>
      <c r="M565" s="248"/>
      <c r="N565" s="248"/>
      <c r="O565" s="249">
        <f t="shared" si="8"/>
        <v>0</v>
      </c>
      <c r="P565" s="250"/>
      <c r="Q565" s="251"/>
      <c r="S565" s="14"/>
      <c r="T565" s="11"/>
    </row>
    <row r="566" spans="1:20" x14ac:dyDescent="0.25">
      <c r="A566" s="154"/>
      <c r="B566" s="247" t="s">
        <v>144</v>
      </c>
      <c r="C566" s="339"/>
      <c r="D566" s="248"/>
      <c r="E566" s="248"/>
      <c r="F566" s="248"/>
      <c r="G566" s="248"/>
      <c r="H566" s="248"/>
      <c r="I566" s="248"/>
      <c r="J566" s="248"/>
      <c r="K566" s="248"/>
      <c r="L566" s="248"/>
      <c r="M566" s="248"/>
      <c r="N566" s="248"/>
      <c r="O566" s="249">
        <f t="shared" si="8"/>
        <v>0</v>
      </c>
      <c r="P566" s="250"/>
      <c r="Q566" s="251"/>
      <c r="S566" s="14"/>
      <c r="T566" s="11"/>
    </row>
    <row r="567" spans="1:20" x14ac:dyDescent="0.25">
      <c r="A567" s="154"/>
      <c r="B567" s="247" t="s">
        <v>144</v>
      </c>
      <c r="C567" s="339"/>
      <c r="D567" s="248"/>
      <c r="E567" s="248"/>
      <c r="F567" s="248"/>
      <c r="G567" s="248"/>
      <c r="H567" s="248"/>
      <c r="I567" s="248"/>
      <c r="J567" s="248"/>
      <c r="K567" s="248"/>
      <c r="L567" s="248"/>
      <c r="M567" s="248"/>
      <c r="N567" s="248"/>
      <c r="O567" s="249">
        <f t="shared" si="8"/>
        <v>0</v>
      </c>
      <c r="P567" s="250"/>
      <c r="Q567" s="251"/>
      <c r="S567" s="14"/>
      <c r="T567" s="11"/>
    </row>
    <row r="568" spans="1:20" x14ac:dyDescent="0.25">
      <c r="A568" s="154"/>
      <c r="B568" s="247" t="s">
        <v>144</v>
      </c>
      <c r="C568" s="339"/>
      <c r="D568" s="248"/>
      <c r="E568" s="248"/>
      <c r="F568" s="248"/>
      <c r="G568" s="248"/>
      <c r="H568" s="248"/>
      <c r="I568" s="248"/>
      <c r="J568" s="248"/>
      <c r="K568" s="248"/>
      <c r="L568" s="248"/>
      <c r="M568" s="248"/>
      <c r="N568" s="248"/>
      <c r="O568" s="249">
        <f t="shared" si="8"/>
        <v>0</v>
      </c>
      <c r="P568" s="250"/>
      <c r="Q568" s="251"/>
      <c r="S568" s="14"/>
      <c r="T568" s="11"/>
    </row>
    <row r="569" spans="1:20" x14ac:dyDescent="0.25">
      <c r="A569" s="154"/>
      <c r="B569" s="247" t="s">
        <v>144</v>
      </c>
      <c r="C569" s="339"/>
      <c r="D569" s="248"/>
      <c r="E569" s="248"/>
      <c r="F569" s="248"/>
      <c r="G569" s="248"/>
      <c r="H569" s="248"/>
      <c r="I569" s="248"/>
      <c r="J569" s="248"/>
      <c r="K569" s="248"/>
      <c r="L569" s="248"/>
      <c r="M569" s="248"/>
      <c r="N569" s="248"/>
      <c r="O569" s="249">
        <f t="shared" si="8"/>
        <v>0</v>
      </c>
      <c r="P569" s="250"/>
      <c r="Q569" s="251"/>
      <c r="S569" s="14"/>
      <c r="T569" s="11"/>
    </row>
    <row r="570" spans="1:20" x14ac:dyDescent="0.25">
      <c r="A570" s="154"/>
      <c r="B570" s="247" t="s">
        <v>144</v>
      </c>
      <c r="C570" s="339"/>
      <c r="D570" s="248"/>
      <c r="E570" s="248"/>
      <c r="F570" s="248"/>
      <c r="G570" s="248"/>
      <c r="H570" s="248"/>
      <c r="I570" s="248"/>
      <c r="J570" s="248"/>
      <c r="K570" s="248"/>
      <c r="L570" s="248"/>
      <c r="M570" s="248"/>
      <c r="N570" s="248"/>
      <c r="O570" s="249">
        <f t="shared" si="8"/>
        <v>0</v>
      </c>
      <c r="P570" s="250"/>
      <c r="Q570" s="251"/>
      <c r="S570" s="14"/>
      <c r="T570" s="11"/>
    </row>
    <row r="571" spans="1:20" x14ac:dyDescent="0.25">
      <c r="A571" s="154"/>
      <c r="B571" s="247" t="s">
        <v>144</v>
      </c>
      <c r="C571" s="339"/>
      <c r="D571" s="248"/>
      <c r="E571" s="248"/>
      <c r="F571" s="248"/>
      <c r="G571" s="248"/>
      <c r="H571" s="248"/>
      <c r="I571" s="248"/>
      <c r="J571" s="248"/>
      <c r="K571" s="248"/>
      <c r="L571" s="248"/>
      <c r="M571" s="248"/>
      <c r="N571" s="248"/>
      <c r="O571" s="249">
        <f t="shared" si="8"/>
        <v>0</v>
      </c>
      <c r="P571" s="250"/>
      <c r="Q571" s="251"/>
      <c r="S571" s="14"/>
      <c r="T571" s="11"/>
    </row>
    <row r="572" spans="1:20" x14ac:dyDescent="0.25">
      <c r="A572" s="154"/>
      <c r="B572" s="247" t="s">
        <v>144</v>
      </c>
      <c r="C572" s="339"/>
      <c r="D572" s="248"/>
      <c r="E572" s="248"/>
      <c r="F572" s="248"/>
      <c r="G572" s="248"/>
      <c r="H572" s="248"/>
      <c r="I572" s="248"/>
      <c r="J572" s="248"/>
      <c r="K572" s="248"/>
      <c r="L572" s="248"/>
      <c r="M572" s="248"/>
      <c r="N572" s="248"/>
      <c r="O572" s="249">
        <f t="shared" si="8"/>
        <v>0</v>
      </c>
      <c r="P572" s="250"/>
      <c r="Q572" s="251"/>
      <c r="S572" s="14"/>
      <c r="T572" s="11"/>
    </row>
    <row r="573" spans="1:20" x14ac:dyDescent="0.25">
      <c r="A573" s="154"/>
      <c r="B573" s="247" t="s">
        <v>144</v>
      </c>
      <c r="C573" s="339"/>
      <c r="D573" s="248"/>
      <c r="E573" s="248"/>
      <c r="F573" s="248"/>
      <c r="G573" s="248"/>
      <c r="H573" s="248"/>
      <c r="I573" s="248"/>
      <c r="J573" s="248"/>
      <c r="K573" s="248"/>
      <c r="L573" s="248"/>
      <c r="M573" s="248"/>
      <c r="N573" s="248"/>
      <c r="O573" s="249">
        <f t="shared" si="8"/>
        <v>0</v>
      </c>
      <c r="P573" s="250"/>
      <c r="Q573" s="251"/>
      <c r="S573" s="14"/>
      <c r="T573" s="11"/>
    </row>
    <row r="574" spans="1:20" x14ac:dyDescent="0.25">
      <c r="A574" s="154"/>
      <c r="B574" s="247" t="s">
        <v>144</v>
      </c>
      <c r="C574" s="339"/>
      <c r="D574" s="248"/>
      <c r="E574" s="248"/>
      <c r="F574" s="248"/>
      <c r="G574" s="248"/>
      <c r="H574" s="248"/>
      <c r="I574" s="248"/>
      <c r="J574" s="248"/>
      <c r="K574" s="248"/>
      <c r="L574" s="248"/>
      <c r="M574" s="248"/>
      <c r="N574" s="248"/>
      <c r="O574" s="249">
        <f t="shared" si="8"/>
        <v>0</v>
      </c>
      <c r="P574" s="250"/>
      <c r="Q574" s="251"/>
      <c r="S574" s="14"/>
      <c r="T574" s="11"/>
    </row>
    <row r="575" spans="1:20" x14ac:dyDescent="0.25">
      <c r="A575" s="154"/>
      <c r="B575" s="247" t="s">
        <v>144</v>
      </c>
      <c r="C575" s="339"/>
      <c r="D575" s="248"/>
      <c r="E575" s="248"/>
      <c r="F575" s="248"/>
      <c r="G575" s="248"/>
      <c r="H575" s="248"/>
      <c r="I575" s="248"/>
      <c r="J575" s="248"/>
      <c r="K575" s="248"/>
      <c r="L575" s="248"/>
      <c r="M575" s="248"/>
      <c r="N575" s="248"/>
      <c r="O575" s="249">
        <f t="shared" si="8"/>
        <v>0</v>
      </c>
      <c r="P575" s="250"/>
      <c r="Q575" s="251"/>
      <c r="S575" s="14"/>
      <c r="T575" s="11"/>
    </row>
    <row r="576" spans="1:20" x14ac:dyDescent="0.25">
      <c r="A576" s="154"/>
      <c r="B576" s="247" t="s">
        <v>144</v>
      </c>
      <c r="C576" s="339"/>
      <c r="D576" s="248"/>
      <c r="E576" s="248"/>
      <c r="F576" s="248"/>
      <c r="G576" s="248"/>
      <c r="H576" s="248"/>
      <c r="I576" s="248"/>
      <c r="J576" s="248"/>
      <c r="K576" s="248"/>
      <c r="L576" s="248"/>
      <c r="M576" s="248"/>
      <c r="N576" s="248"/>
      <c r="O576" s="249">
        <f t="shared" si="8"/>
        <v>0</v>
      </c>
      <c r="P576" s="250"/>
      <c r="Q576" s="251"/>
      <c r="S576" s="14"/>
      <c r="T576" s="11"/>
    </row>
    <row r="577" spans="1:20" x14ac:dyDescent="0.25">
      <c r="A577" s="154"/>
      <c r="B577" s="247" t="s">
        <v>144</v>
      </c>
      <c r="C577" s="339"/>
      <c r="D577" s="248"/>
      <c r="E577" s="248"/>
      <c r="F577" s="248"/>
      <c r="G577" s="248"/>
      <c r="H577" s="248"/>
      <c r="I577" s="248"/>
      <c r="J577" s="248"/>
      <c r="K577" s="248"/>
      <c r="L577" s="248"/>
      <c r="M577" s="248"/>
      <c r="N577" s="248"/>
      <c r="O577" s="249">
        <f t="shared" si="8"/>
        <v>0</v>
      </c>
      <c r="P577" s="250"/>
      <c r="Q577" s="251"/>
      <c r="S577" s="14"/>
      <c r="T577" s="11"/>
    </row>
    <row r="578" spans="1:20" x14ac:dyDescent="0.25">
      <c r="A578" s="154"/>
      <c r="B578" s="247" t="s">
        <v>144</v>
      </c>
      <c r="C578" s="339"/>
      <c r="D578" s="248"/>
      <c r="E578" s="248"/>
      <c r="F578" s="248"/>
      <c r="G578" s="248"/>
      <c r="H578" s="248"/>
      <c r="I578" s="248"/>
      <c r="J578" s="248"/>
      <c r="K578" s="248"/>
      <c r="L578" s="248"/>
      <c r="M578" s="248"/>
      <c r="N578" s="248"/>
      <c r="O578" s="249">
        <f t="shared" si="8"/>
        <v>0</v>
      </c>
      <c r="P578" s="250"/>
      <c r="Q578" s="251"/>
      <c r="S578" s="14"/>
      <c r="T578" s="11"/>
    </row>
    <row r="579" spans="1:20" x14ac:dyDescent="0.25">
      <c r="A579" s="154"/>
      <c r="B579" s="247" t="s">
        <v>144</v>
      </c>
      <c r="C579" s="339"/>
      <c r="D579" s="248"/>
      <c r="E579" s="248"/>
      <c r="F579" s="248"/>
      <c r="G579" s="248"/>
      <c r="H579" s="248"/>
      <c r="I579" s="248"/>
      <c r="J579" s="248"/>
      <c r="K579" s="248"/>
      <c r="L579" s="248"/>
      <c r="M579" s="248"/>
      <c r="N579" s="248"/>
      <c r="O579" s="249">
        <f t="shared" si="8"/>
        <v>0</v>
      </c>
      <c r="P579" s="250"/>
      <c r="Q579" s="251"/>
      <c r="S579" s="14"/>
      <c r="T579" s="11"/>
    </row>
    <row r="580" spans="1:20" x14ac:dyDescent="0.25">
      <c r="A580" s="154"/>
      <c r="B580" s="247" t="s">
        <v>144</v>
      </c>
      <c r="C580" s="340" t="s">
        <v>37</v>
      </c>
      <c r="D580" s="248"/>
      <c r="E580" s="248"/>
      <c r="F580" s="248"/>
      <c r="G580" s="248"/>
      <c r="H580" s="248"/>
      <c r="I580" s="248"/>
      <c r="J580" s="248"/>
      <c r="K580" s="248"/>
      <c r="L580" s="248"/>
      <c r="M580" s="248"/>
      <c r="N580" s="248"/>
      <c r="O580" s="249">
        <f t="shared" si="8"/>
        <v>0</v>
      </c>
      <c r="P580" s="250"/>
      <c r="Q580" s="251"/>
      <c r="S580" s="14"/>
      <c r="T580" s="11"/>
    </row>
    <row r="581" spans="1:20" x14ac:dyDescent="0.25">
      <c r="A581" s="154"/>
      <c r="B581" s="247" t="s">
        <v>144</v>
      </c>
      <c r="C581" s="341"/>
      <c r="D581" s="248"/>
      <c r="E581" s="248"/>
      <c r="F581" s="248"/>
      <c r="G581" s="248"/>
      <c r="H581" s="248"/>
      <c r="I581" s="248"/>
      <c r="J581" s="248"/>
      <c r="K581" s="248"/>
      <c r="L581" s="248"/>
      <c r="M581" s="248"/>
      <c r="N581" s="248"/>
      <c r="O581" s="249">
        <f t="shared" si="8"/>
        <v>0</v>
      </c>
      <c r="P581" s="250"/>
      <c r="Q581" s="251"/>
      <c r="S581" s="14"/>
      <c r="T581" s="11"/>
    </row>
    <row r="582" spans="1:20" x14ac:dyDescent="0.25">
      <c r="A582" s="154"/>
      <c r="B582" s="465" t="s">
        <v>145</v>
      </c>
      <c r="C582" s="466"/>
      <c r="D582" s="466"/>
      <c r="E582" s="466"/>
      <c r="F582" s="466"/>
      <c r="G582" s="466"/>
      <c r="H582" s="466"/>
      <c r="I582" s="466"/>
      <c r="J582" s="466"/>
      <c r="K582" s="466"/>
      <c r="L582" s="466"/>
      <c r="M582" s="466"/>
      <c r="N582" s="466"/>
      <c r="O582" s="466"/>
      <c r="P582" s="242">
        <f>SUM(O584:O602)</f>
        <v>0</v>
      </c>
      <c r="Q582" s="243">
        <f>SUM(Q584:Q602)</f>
        <v>0</v>
      </c>
      <c r="S582" s="14"/>
      <c r="T582" s="11"/>
    </row>
    <row r="583" spans="1:20" x14ac:dyDescent="0.25">
      <c r="A583" s="154"/>
      <c r="B583" s="342" t="s">
        <v>0</v>
      </c>
      <c r="C583" s="244" t="s">
        <v>1</v>
      </c>
      <c r="D583" s="244" t="s">
        <v>2</v>
      </c>
      <c r="E583" s="244" t="s">
        <v>28</v>
      </c>
      <c r="F583" s="244" t="s">
        <v>3</v>
      </c>
      <c r="G583" s="244" t="s">
        <v>4</v>
      </c>
      <c r="H583" s="244" t="s">
        <v>5</v>
      </c>
      <c r="I583" s="244" t="s">
        <v>6</v>
      </c>
      <c r="J583" s="244" t="s">
        <v>7</v>
      </c>
      <c r="K583" s="244" t="s">
        <v>8</v>
      </c>
      <c r="L583" s="244" t="s">
        <v>9</v>
      </c>
      <c r="M583" s="244" t="s">
        <v>10</v>
      </c>
      <c r="N583" s="244" t="s">
        <v>11</v>
      </c>
      <c r="O583" s="244" t="s">
        <v>12</v>
      </c>
      <c r="P583" s="245" t="s">
        <v>22</v>
      </c>
      <c r="Q583" s="246" t="s">
        <v>37</v>
      </c>
      <c r="S583" s="14"/>
      <c r="T583" s="11"/>
    </row>
    <row r="584" spans="1:20" x14ac:dyDescent="0.25">
      <c r="A584" s="154"/>
      <c r="B584" s="247" t="s">
        <v>145</v>
      </c>
      <c r="C584" s="339"/>
      <c r="D584" s="248"/>
      <c r="E584" s="248"/>
      <c r="F584" s="248"/>
      <c r="G584" s="248"/>
      <c r="H584" s="248"/>
      <c r="I584" s="248"/>
      <c r="J584" s="248"/>
      <c r="K584" s="248"/>
      <c r="L584" s="248"/>
      <c r="M584" s="248"/>
      <c r="N584" s="248"/>
      <c r="O584" s="249">
        <f t="shared" si="8"/>
        <v>0</v>
      </c>
      <c r="P584" s="250"/>
      <c r="Q584" s="251"/>
      <c r="S584" s="14"/>
      <c r="T584" s="11"/>
    </row>
    <row r="585" spans="1:20" x14ac:dyDescent="0.25">
      <c r="A585" s="154"/>
      <c r="B585" s="247" t="s">
        <v>145</v>
      </c>
      <c r="C585" s="339"/>
      <c r="D585" s="248"/>
      <c r="E585" s="248"/>
      <c r="F585" s="248"/>
      <c r="G585" s="248"/>
      <c r="H585" s="248"/>
      <c r="I585" s="248"/>
      <c r="J585" s="248"/>
      <c r="K585" s="248"/>
      <c r="L585" s="248"/>
      <c r="M585" s="248"/>
      <c r="N585" s="248"/>
      <c r="O585" s="249">
        <f t="shared" si="8"/>
        <v>0</v>
      </c>
      <c r="P585" s="250"/>
      <c r="Q585" s="251"/>
      <c r="S585" s="14"/>
      <c r="T585" s="11"/>
    </row>
    <row r="586" spans="1:20" x14ac:dyDescent="0.25">
      <c r="A586" s="154"/>
      <c r="B586" s="247" t="s">
        <v>145</v>
      </c>
      <c r="C586" s="339"/>
      <c r="D586" s="248"/>
      <c r="E586" s="248"/>
      <c r="F586" s="248"/>
      <c r="G586" s="248"/>
      <c r="H586" s="248"/>
      <c r="I586" s="248"/>
      <c r="J586" s="248"/>
      <c r="K586" s="248"/>
      <c r="L586" s="248"/>
      <c r="M586" s="248"/>
      <c r="N586" s="248"/>
      <c r="O586" s="249">
        <f t="shared" si="8"/>
        <v>0</v>
      </c>
      <c r="P586" s="250"/>
      <c r="Q586" s="251"/>
      <c r="S586" s="14"/>
      <c r="T586" s="11"/>
    </row>
    <row r="587" spans="1:20" x14ac:dyDescent="0.25">
      <c r="A587" s="154"/>
      <c r="B587" s="247" t="s">
        <v>145</v>
      </c>
      <c r="C587" s="339"/>
      <c r="D587" s="248"/>
      <c r="E587" s="248"/>
      <c r="F587" s="248"/>
      <c r="G587" s="248"/>
      <c r="H587" s="248"/>
      <c r="I587" s="248"/>
      <c r="J587" s="248"/>
      <c r="K587" s="248"/>
      <c r="L587" s="248"/>
      <c r="M587" s="248"/>
      <c r="N587" s="248"/>
      <c r="O587" s="249">
        <f t="shared" si="8"/>
        <v>0</v>
      </c>
      <c r="P587" s="250"/>
      <c r="Q587" s="251"/>
      <c r="S587" s="14"/>
      <c r="T587" s="11"/>
    </row>
    <row r="588" spans="1:20" x14ac:dyDescent="0.25">
      <c r="A588" s="154"/>
      <c r="B588" s="247" t="s">
        <v>145</v>
      </c>
      <c r="C588" s="339"/>
      <c r="D588" s="248"/>
      <c r="E588" s="248"/>
      <c r="F588" s="248"/>
      <c r="G588" s="248"/>
      <c r="H588" s="248"/>
      <c r="I588" s="248"/>
      <c r="J588" s="248"/>
      <c r="K588" s="248"/>
      <c r="L588" s="248"/>
      <c r="M588" s="248"/>
      <c r="N588" s="248"/>
      <c r="O588" s="249">
        <f t="shared" si="8"/>
        <v>0</v>
      </c>
      <c r="P588" s="250"/>
      <c r="Q588" s="251"/>
      <c r="S588" s="14"/>
      <c r="T588" s="11"/>
    </row>
    <row r="589" spans="1:20" x14ac:dyDescent="0.25">
      <c r="A589" s="154"/>
      <c r="B589" s="247" t="s">
        <v>145</v>
      </c>
      <c r="C589" s="339"/>
      <c r="D589" s="248"/>
      <c r="E589" s="248"/>
      <c r="F589" s="248"/>
      <c r="G589" s="248"/>
      <c r="H589" s="248"/>
      <c r="I589" s="248"/>
      <c r="J589" s="248"/>
      <c r="K589" s="248"/>
      <c r="L589" s="248"/>
      <c r="M589" s="248"/>
      <c r="N589" s="248"/>
      <c r="O589" s="249">
        <f t="shared" si="8"/>
        <v>0</v>
      </c>
      <c r="P589" s="250"/>
      <c r="Q589" s="251"/>
      <c r="S589" s="14"/>
      <c r="T589" s="11"/>
    </row>
    <row r="590" spans="1:20" x14ac:dyDescent="0.25">
      <c r="A590" s="154"/>
      <c r="B590" s="247" t="s">
        <v>145</v>
      </c>
      <c r="C590" s="339"/>
      <c r="D590" s="248"/>
      <c r="E590" s="248"/>
      <c r="F590" s="248"/>
      <c r="G590" s="248"/>
      <c r="H590" s="248"/>
      <c r="I590" s="248"/>
      <c r="J590" s="248"/>
      <c r="K590" s="248"/>
      <c r="L590" s="248"/>
      <c r="M590" s="248"/>
      <c r="N590" s="248"/>
      <c r="O590" s="249">
        <f t="shared" si="8"/>
        <v>0</v>
      </c>
      <c r="P590" s="250"/>
      <c r="Q590" s="251"/>
      <c r="S590" s="14"/>
      <c r="T590" s="11"/>
    </row>
    <row r="591" spans="1:20" x14ac:dyDescent="0.25">
      <c r="A591" s="154"/>
      <c r="B591" s="247" t="s">
        <v>145</v>
      </c>
      <c r="C591" s="339"/>
      <c r="D591" s="248"/>
      <c r="E591" s="248"/>
      <c r="F591" s="248"/>
      <c r="G591" s="248"/>
      <c r="H591" s="248"/>
      <c r="I591" s="248"/>
      <c r="J591" s="248"/>
      <c r="K591" s="248"/>
      <c r="L591" s="248"/>
      <c r="M591" s="248"/>
      <c r="N591" s="248"/>
      <c r="O591" s="249">
        <f t="shared" si="8"/>
        <v>0</v>
      </c>
      <c r="P591" s="250"/>
      <c r="Q591" s="251"/>
      <c r="S591" s="14"/>
      <c r="T591" s="11"/>
    </row>
    <row r="592" spans="1:20" x14ac:dyDescent="0.25">
      <c r="A592" s="154"/>
      <c r="B592" s="247" t="s">
        <v>145</v>
      </c>
      <c r="C592" s="339"/>
      <c r="D592" s="248"/>
      <c r="E592" s="248"/>
      <c r="F592" s="248"/>
      <c r="G592" s="248"/>
      <c r="H592" s="248"/>
      <c r="I592" s="248"/>
      <c r="J592" s="248"/>
      <c r="K592" s="248"/>
      <c r="L592" s="248"/>
      <c r="M592" s="248"/>
      <c r="N592" s="248"/>
      <c r="O592" s="249">
        <f t="shared" si="8"/>
        <v>0</v>
      </c>
      <c r="P592" s="250"/>
      <c r="Q592" s="251"/>
      <c r="S592" s="14"/>
      <c r="T592" s="11"/>
    </row>
    <row r="593" spans="1:20" x14ac:dyDescent="0.25">
      <c r="A593" s="154"/>
      <c r="B593" s="247" t="s">
        <v>145</v>
      </c>
      <c r="C593" s="339"/>
      <c r="D593" s="248"/>
      <c r="E593" s="248"/>
      <c r="F593" s="248"/>
      <c r="G593" s="248"/>
      <c r="H593" s="248"/>
      <c r="I593" s="248"/>
      <c r="J593" s="248"/>
      <c r="K593" s="248"/>
      <c r="L593" s="248"/>
      <c r="M593" s="248"/>
      <c r="N593" s="248"/>
      <c r="O593" s="249">
        <f t="shared" si="8"/>
        <v>0</v>
      </c>
      <c r="P593" s="250"/>
      <c r="Q593" s="251"/>
      <c r="S593" s="14"/>
      <c r="T593" s="11"/>
    </row>
    <row r="594" spans="1:20" x14ac:dyDescent="0.25">
      <c r="A594" s="154"/>
      <c r="B594" s="247" t="s">
        <v>145</v>
      </c>
      <c r="C594" s="339"/>
      <c r="D594" s="248"/>
      <c r="E594" s="248"/>
      <c r="F594" s="248"/>
      <c r="G594" s="248"/>
      <c r="H594" s="248"/>
      <c r="I594" s="248"/>
      <c r="J594" s="248"/>
      <c r="K594" s="248"/>
      <c r="L594" s="248"/>
      <c r="M594" s="248"/>
      <c r="N594" s="248"/>
      <c r="O594" s="249">
        <f t="shared" si="8"/>
        <v>0</v>
      </c>
      <c r="P594" s="250"/>
      <c r="Q594" s="251"/>
      <c r="S594" s="14"/>
      <c r="T594" s="11"/>
    </row>
    <row r="595" spans="1:20" x14ac:dyDescent="0.25">
      <c r="A595" s="154"/>
      <c r="B595" s="247" t="s">
        <v>145</v>
      </c>
      <c r="C595" s="339"/>
      <c r="D595" s="248"/>
      <c r="E595" s="248"/>
      <c r="F595" s="248"/>
      <c r="G595" s="248"/>
      <c r="H595" s="248"/>
      <c r="I595" s="248"/>
      <c r="J595" s="248"/>
      <c r="K595" s="248"/>
      <c r="L595" s="248"/>
      <c r="M595" s="248"/>
      <c r="N595" s="248"/>
      <c r="O595" s="249">
        <f t="shared" si="8"/>
        <v>0</v>
      </c>
      <c r="P595" s="250"/>
      <c r="Q595" s="251"/>
      <c r="S595" s="14"/>
      <c r="T595" s="11"/>
    </row>
    <row r="596" spans="1:20" x14ac:dyDescent="0.25">
      <c r="A596" s="154"/>
      <c r="B596" s="247" t="s">
        <v>145</v>
      </c>
      <c r="C596" s="339"/>
      <c r="D596" s="248"/>
      <c r="E596" s="248"/>
      <c r="F596" s="248"/>
      <c r="G596" s="248"/>
      <c r="H596" s="248"/>
      <c r="I596" s="248"/>
      <c r="J596" s="248"/>
      <c r="K596" s="248"/>
      <c r="L596" s="248"/>
      <c r="M596" s="248"/>
      <c r="N596" s="248"/>
      <c r="O596" s="249">
        <f t="shared" si="8"/>
        <v>0</v>
      </c>
      <c r="P596" s="250"/>
      <c r="Q596" s="251"/>
      <c r="S596" s="14"/>
      <c r="T596" s="11"/>
    </row>
    <row r="597" spans="1:20" x14ac:dyDescent="0.25">
      <c r="A597" s="154"/>
      <c r="B597" s="247" t="s">
        <v>145</v>
      </c>
      <c r="C597" s="339"/>
      <c r="D597" s="248"/>
      <c r="E597" s="248"/>
      <c r="F597" s="248"/>
      <c r="G597" s="248"/>
      <c r="H597" s="248"/>
      <c r="I597" s="248"/>
      <c r="J597" s="248"/>
      <c r="K597" s="248"/>
      <c r="L597" s="248"/>
      <c r="M597" s="248"/>
      <c r="N597" s="248"/>
      <c r="O597" s="249">
        <f t="shared" si="8"/>
        <v>0</v>
      </c>
      <c r="P597" s="250"/>
      <c r="Q597" s="251"/>
      <c r="S597" s="14"/>
      <c r="T597" s="11"/>
    </row>
    <row r="598" spans="1:20" x14ac:dyDescent="0.25">
      <c r="A598" s="154"/>
      <c r="B598" s="247" t="s">
        <v>145</v>
      </c>
      <c r="C598" s="339"/>
      <c r="D598" s="248"/>
      <c r="E598" s="248"/>
      <c r="F598" s="248"/>
      <c r="G598" s="248"/>
      <c r="H598" s="248"/>
      <c r="I598" s="248"/>
      <c r="J598" s="248"/>
      <c r="K598" s="248"/>
      <c r="L598" s="248"/>
      <c r="M598" s="248"/>
      <c r="N598" s="248"/>
      <c r="O598" s="249">
        <f t="shared" si="8"/>
        <v>0</v>
      </c>
      <c r="P598" s="250"/>
      <c r="Q598" s="251"/>
      <c r="S598" s="14"/>
      <c r="T598" s="11"/>
    </row>
    <row r="599" spans="1:20" x14ac:dyDescent="0.25">
      <c r="A599" s="154"/>
      <c r="B599" s="247" t="s">
        <v>145</v>
      </c>
      <c r="C599" s="339"/>
      <c r="D599" s="248"/>
      <c r="E599" s="248"/>
      <c r="F599" s="248"/>
      <c r="G599" s="248"/>
      <c r="H599" s="248"/>
      <c r="I599" s="248"/>
      <c r="J599" s="248"/>
      <c r="K599" s="248"/>
      <c r="L599" s="248"/>
      <c r="M599" s="248"/>
      <c r="N599" s="248"/>
      <c r="O599" s="249">
        <f t="shared" si="8"/>
        <v>0</v>
      </c>
      <c r="P599" s="250"/>
      <c r="Q599" s="251"/>
      <c r="S599" s="14"/>
      <c r="T599" s="11"/>
    </row>
    <row r="600" spans="1:20" x14ac:dyDescent="0.25">
      <c r="A600" s="154"/>
      <c r="B600" s="247" t="s">
        <v>145</v>
      </c>
      <c r="C600" s="339"/>
      <c r="D600" s="248"/>
      <c r="E600" s="248"/>
      <c r="F600" s="248"/>
      <c r="G600" s="248"/>
      <c r="H600" s="248"/>
      <c r="I600" s="248"/>
      <c r="J600" s="248"/>
      <c r="K600" s="248"/>
      <c r="L600" s="248"/>
      <c r="M600" s="248"/>
      <c r="N600" s="248"/>
      <c r="O600" s="249">
        <f t="shared" si="8"/>
        <v>0</v>
      </c>
      <c r="P600" s="250"/>
      <c r="Q600" s="251"/>
      <c r="S600" s="14"/>
      <c r="T600" s="11"/>
    </row>
    <row r="601" spans="1:20" x14ac:dyDescent="0.25">
      <c r="A601" s="154"/>
      <c r="B601" s="247" t="s">
        <v>145</v>
      </c>
      <c r="C601" s="340" t="s">
        <v>37</v>
      </c>
      <c r="D601" s="248"/>
      <c r="E601" s="248"/>
      <c r="F601" s="248"/>
      <c r="G601" s="248"/>
      <c r="H601" s="248"/>
      <c r="I601" s="248"/>
      <c r="J601" s="248"/>
      <c r="K601" s="248"/>
      <c r="L601" s="248"/>
      <c r="M601" s="248"/>
      <c r="N601" s="248"/>
      <c r="O601" s="249">
        <f t="shared" si="8"/>
        <v>0</v>
      </c>
      <c r="P601" s="250"/>
      <c r="Q601" s="251"/>
      <c r="S601" s="14"/>
      <c r="T601" s="11"/>
    </row>
    <row r="602" spans="1:20" x14ac:dyDescent="0.25">
      <c r="A602" s="154"/>
      <c r="B602" s="247" t="s">
        <v>145</v>
      </c>
      <c r="C602" s="341"/>
      <c r="D602" s="248"/>
      <c r="E602" s="248"/>
      <c r="F602" s="248"/>
      <c r="G602" s="248"/>
      <c r="H602" s="248"/>
      <c r="I602" s="248"/>
      <c r="J602" s="248"/>
      <c r="K602" s="248"/>
      <c r="L602" s="248"/>
      <c r="M602" s="248"/>
      <c r="N602" s="248"/>
      <c r="O602" s="249">
        <f t="shared" si="8"/>
        <v>0</v>
      </c>
      <c r="P602" s="250"/>
      <c r="Q602" s="251"/>
      <c r="S602" s="14"/>
      <c r="T602" s="11"/>
    </row>
    <row r="603" spans="1:20" x14ac:dyDescent="0.25">
      <c r="A603" s="154"/>
      <c r="B603" s="465" t="s">
        <v>146</v>
      </c>
      <c r="C603" s="466"/>
      <c r="D603" s="466"/>
      <c r="E603" s="466"/>
      <c r="F603" s="466"/>
      <c r="G603" s="466"/>
      <c r="H603" s="466"/>
      <c r="I603" s="466"/>
      <c r="J603" s="466"/>
      <c r="K603" s="466"/>
      <c r="L603" s="466"/>
      <c r="M603" s="466"/>
      <c r="N603" s="466"/>
      <c r="O603" s="466"/>
      <c r="P603" s="242">
        <f>SUM(O605:O623)</f>
        <v>0</v>
      </c>
      <c r="Q603" s="243">
        <f>SUM(Q605:Q623)</f>
        <v>0</v>
      </c>
      <c r="S603" s="14"/>
      <c r="T603" s="11"/>
    </row>
    <row r="604" spans="1:20" x14ac:dyDescent="0.25">
      <c r="A604" s="154"/>
      <c r="B604" s="342" t="s">
        <v>0</v>
      </c>
      <c r="C604" s="244" t="s">
        <v>1</v>
      </c>
      <c r="D604" s="244" t="s">
        <v>2</v>
      </c>
      <c r="E604" s="244" t="s">
        <v>28</v>
      </c>
      <c r="F604" s="244" t="s">
        <v>3</v>
      </c>
      <c r="G604" s="244" t="s">
        <v>4</v>
      </c>
      <c r="H604" s="244" t="s">
        <v>5</v>
      </c>
      <c r="I604" s="244" t="s">
        <v>6</v>
      </c>
      <c r="J604" s="244" t="s">
        <v>7</v>
      </c>
      <c r="K604" s="244" t="s">
        <v>8</v>
      </c>
      <c r="L604" s="244" t="s">
        <v>9</v>
      </c>
      <c r="M604" s="244" t="s">
        <v>10</v>
      </c>
      <c r="N604" s="244" t="s">
        <v>11</v>
      </c>
      <c r="O604" s="244" t="s">
        <v>12</v>
      </c>
      <c r="P604" s="245" t="s">
        <v>22</v>
      </c>
      <c r="Q604" s="246" t="s">
        <v>37</v>
      </c>
      <c r="S604" s="14"/>
      <c r="T604" s="11"/>
    </row>
    <row r="605" spans="1:20" x14ac:dyDescent="0.25">
      <c r="A605" s="154"/>
      <c r="B605" s="247" t="s">
        <v>146</v>
      </c>
      <c r="C605" s="339"/>
      <c r="D605" s="248"/>
      <c r="E605" s="248"/>
      <c r="F605" s="248"/>
      <c r="G605" s="248"/>
      <c r="H605" s="248"/>
      <c r="I605" s="248"/>
      <c r="J605" s="248"/>
      <c r="K605" s="248"/>
      <c r="L605" s="248"/>
      <c r="M605" s="248"/>
      <c r="N605" s="248"/>
      <c r="O605" s="249">
        <f t="shared" si="8"/>
        <v>0</v>
      </c>
      <c r="P605" s="250"/>
      <c r="Q605" s="251"/>
      <c r="S605" s="14"/>
      <c r="T605" s="11"/>
    </row>
    <row r="606" spans="1:20" x14ac:dyDescent="0.25">
      <c r="A606" s="154"/>
      <c r="B606" s="247" t="s">
        <v>146</v>
      </c>
      <c r="C606" s="339"/>
      <c r="D606" s="248"/>
      <c r="E606" s="248"/>
      <c r="F606" s="248"/>
      <c r="G606" s="248"/>
      <c r="H606" s="248"/>
      <c r="I606" s="248"/>
      <c r="J606" s="248"/>
      <c r="K606" s="248"/>
      <c r="L606" s="248"/>
      <c r="M606" s="248"/>
      <c r="N606" s="248"/>
      <c r="O606" s="249">
        <f t="shared" si="8"/>
        <v>0</v>
      </c>
      <c r="P606" s="250"/>
      <c r="Q606" s="251"/>
      <c r="S606" s="14"/>
      <c r="T606" s="11"/>
    </row>
    <row r="607" spans="1:20" x14ac:dyDescent="0.25">
      <c r="A607" s="154"/>
      <c r="B607" s="247" t="s">
        <v>146</v>
      </c>
      <c r="C607" s="339"/>
      <c r="D607" s="248"/>
      <c r="E607" s="248"/>
      <c r="F607" s="248"/>
      <c r="G607" s="248"/>
      <c r="H607" s="248"/>
      <c r="I607" s="248"/>
      <c r="J607" s="248"/>
      <c r="K607" s="248"/>
      <c r="L607" s="248"/>
      <c r="M607" s="248"/>
      <c r="N607" s="248"/>
      <c r="O607" s="249">
        <f t="shared" si="8"/>
        <v>0</v>
      </c>
      <c r="P607" s="250"/>
      <c r="Q607" s="251"/>
      <c r="S607" s="14"/>
      <c r="T607" s="11"/>
    </row>
    <row r="608" spans="1:20" x14ac:dyDescent="0.25">
      <c r="A608" s="154"/>
      <c r="B608" s="247" t="s">
        <v>146</v>
      </c>
      <c r="C608" s="339"/>
      <c r="D608" s="248"/>
      <c r="E608" s="248"/>
      <c r="F608" s="248"/>
      <c r="G608" s="248"/>
      <c r="H608" s="248"/>
      <c r="I608" s="248"/>
      <c r="J608" s="248"/>
      <c r="K608" s="248"/>
      <c r="L608" s="248"/>
      <c r="M608" s="248"/>
      <c r="N608" s="248"/>
      <c r="O608" s="249">
        <f t="shared" si="8"/>
        <v>0</v>
      </c>
      <c r="P608" s="250"/>
      <c r="Q608" s="251"/>
      <c r="S608" s="14"/>
      <c r="T608" s="11"/>
    </row>
    <row r="609" spans="1:20" x14ac:dyDescent="0.25">
      <c r="A609" s="154"/>
      <c r="B609" s="247" t="s">
        <v>146</v>
      </c>
      <c r="C609" s="339"/>
      <c r="D609" s="248"/>
      <c r="E609" s="248"/>
      <c r="F609" s="248"/>
      <c r="G609" s="248"/>
      <c r="H609" s="248"/>
      <c r="I609" s="248"/>
      <c r="J609" s="248"/>
      <c r="K609" s="248"/>
      <c r="L609" s="248"/>
      <c r="M609" s="248"/>
      <c r="N609" s="248"/>
      <c r="O609" s="249">
        <f t="shared" si="8"/>
        <v>0</v>
      </c>
      <c r="P609" s="250"/>
      <c r="Q609" s="251"/>
      <c r="S609" s="14"/>
      <c r="T609" s="11"/>
    </row>
    <row r="610" spans="1:20" x14ac:dyDescent="0.25">
      <c r="A610" s="154"/>
      <c r="B610" s="247" t="s">
        <v>146</v>
      </c>
      <c r="C610" s="339"/>
      <c r="D610" s="248"/>
      <c r="E610" s="248"/>
      <c r="F610" s="248"/>
      <c r="G610" s="248"/>
      <c r="H610" s="248"/>
      <c r="I610" s="248"/>
      <c r="J610" s="248"/>
      <c r="K610" s="248"/>
      <c r="L610" s="248"/>
      <c r="M610" s="248"/>
      <c r="N610" s="248"/>
      <c r="O610" s="249">
        <f t="shared" si="8"/>
        <v>0</v>
      </c>
      <c r="P610" s="250"/>
      <c r="Q610" s="251"/>
      <c r="S610" s="14"/>
      <c r="T610" s="11"/>
    </row>
    <row r="611" spans="1:20" x14ac:dyDescent="0.25">
      <c r="A611" s="154"/>
      <c r="B611" s="247" t="s">
        <v>146</v>
      </c>
      <c r="C611" s="339"/>
      <c r="D611" s="248"/>
      <c r="E611" s="248"/>
      <c r="F611" s="248"/>
      <c r="G611" s="248"/>
      <c r="H611" s="248"/>
      <c r="I611" s="248"/>
      <c r="J611" s="248"/>
      <c r="K611" s="248"/>
      <c r="L611" s="248"/>
      <c r="M611" s="248"/>
      <c r="N611" s="248"/>
      <c r="O611" s="249">
        <f t="shared" si="8"/>
        <v>0</v>
      </c>
      <c r="P611" s="250"/>
      <c r="Q611" s="251"/>
      <c r="S611" s="14"/>
      <c r="T611" s="11"/>
    </row>
    <row r="612" spans="1:20" x14ac:dyDescent="0.25">
      <c r="A612" s="154"/>
      <c r="B612" s="247" t="s">
        <v>146</v>
      </c>
      <c r="C612" s="339"/>
      <c r="D612" s="248"/>
      <c r="E612" s="248"/>
      <c r="F612" s="248"/>
      <c r="G612" s="248"/>
      <c r="H612" s="248"/>
      <c r="I612" s="248"/>
      <c r="J612" s="248"/>
      <c r="K612" s="248"/>
      <c r="L612" s="248"/>
      <c r="M612" s="248"/>
      <c r="N612" s="248"/>
      <c r="O612" s="249">
        <f t="shared" si="8"/>
        <v>0</v>
      </c>
      <c r="P612" s="250"/>
      <c r="Q612" s="251"/>
      <c r="S612" s="14"/>
      <c r="T612" s="11"/>
    </row>
    <row r="613" spans="1:20" x14ac:dyDescent="0.25">
      <c r="A613" s="154"/>
      <c r="B613" s="247" t="s">
        <v>146</v>
      </c>
      <c r="C613" s="339"/>
      <c r="D613" s="248"/>
      <c r="E613" s="248"/>
      <c r="F613" s="248"/>
      <c r="G613" s="248"/>
      <c r="H613" s="248"/>
      <c r="I613" s="248"/>
      <c r="J613" s="248"/>
      <c r="K613" s="248"/>
      <c r="L613" s="248"/>
      <c r="M613" s="248"/>
      <c r="N613" s="248"/>
      <c r="O613" s="249">
        <f t="shared" si="8"/>
        <v>0</v>
      </c>
      <c r="P613" s="250"/>
      <c r="Q613" s="251"/>
      <c r="S613" s="14"/>
      <c r="T613" s="11"/>
    </row>
    <row r="614" spans="1:20" x14ac:dyDescent="0.25">
      <c r="A614" s="154"/>
      <c r="B614" s="247" t="s">
        <v>146</v>
      </c>
      <c r="C614" s="339"/>
      <c r="D614" s="248"/>
      <c r="E614" s="248"/>
      <c r="F614" s="248"/>
      <c r="G614" s="248"/>
      <c r="H614" s="248"/>
      <c r="I614" s="248"/>
      <c r="J614" s="248"/>
      <c r="K614" s="248"/>
      <c r="L614" s="248"/>
      <c r="M614" s="248"/>
      <c r="N614" s="248"/>
      <c r="O614" s="249">
        <f t="shared" si="8"/>
        <v>0</v>
      </c>
      <c r="P614" s="250"/>
      <c r="Q614" s="251"/>
      <c r="S614" s="14"/>
      <c r="T614" s="11"/>
    </row>
    <row r="615" spans="1:20" x14ac:dyDescent="0.25">
      <c r="A615" s="154"/>
      <c r="B615" s="247" t="s">
        <v>146</v>
      </c>
      <c r="C615" s="339"/>
      <c r="D615" s="248"/>
      <c r="E615" s="248"/>
      <c r="F615" s="248"/>
      <c r="G615" s="248"/>
      <c r="H615" s="248"/>
      <c r="I615" s="248"/>
      <c r="J615" s="248"/>
      <c r="K615" s="248"/>
      <c r="L615" s="248"/>
      <c r="M615" s="248"/>
      <c r="N615" s="248"/>
      <c r="O615" s="249">
        <f t="shared" si="8"/>
        <v>0</v>
      </c>
      <c r="P615" s="250"/>
      <c r="Q615" s="251"/>
      <c r="S615" s="14"/>
      <c r="T615" s="11"/>
    </row>
    <row r="616" spans="1:20" x14ac:dyDescent="0.25">
      <c r="A616" s="154"/>
      <c r="B616" s="247" t="s">
        <v>146</v>
      </c>
      <c r="C616" s="339"/>
      <c r="D616" s="248"/>
      <c r="E616" s="248"/>
      <c r="F616" s="248"/>
      <c r="G616" s="248"/>
      <c r="H616" s="248"/>
      <c r="I616" s="248"/>
      <c r="J616" s="248"/>
      <c r="K616" s="248"/>
      <c r="L616" s="248"/>
      <c r="M616" s="248"/>
      <c r="N616" s="248"/>
      <c r="O616" s="249">
        <f t="shared" si="8"/>
        <v>0</v>
      </c>
      <c r="P616" s="250"/>
      <c r="Q616" s="251"/>
      <c r="S616" s="14"/>
      <c r="T616" s="11"/>
    </row>
    <row r="617" spans="1:20" x14ac:dyDescent="0.25">
      <c r="A617" s="154"/>
      <c r="B617" s="247" t="s">
        <v>146</v>
      </c>
      <c r="C617" s="339"/>
      <c r="D617" s="248"/>
      <c r="E617" s="248"/>
      <c r="F617" s="248"/>
      <c r="G617" s="248"/>
      <c r="H617" s="248"/>
      <c r="I617" s="248"/>
      <c r="J617" s="248"/>
      <c r="K617" s="248"/>
      <c r="L617" s="248"/>
      <c r="M617" s="248"/>
      <c r="N617" s="248"/>
      <c r="O617" s="249">
        <f t="shared" si="8"/>
        <v>0</v>
      </c>
      <c r="P617" s="250"/>
      <c r="Q617" s="251"/>
      <c r="S617" s="14"/>
      <c r="T617" s="11"/>
    </row>
    <row r="618" spans="1:20" x14ac:dyDescent="0.25">
      <c r="A618" s="154"/>
      <c r="B618" s="247" t="s">
        <v>146</v>
      </c>
      <c r="C618" s="339"/>
      <c r="D618" s="248"/>
      <c r="E618" s="248"/>
      <c r="F618" s="248"/>
      <c r="G618" s="248"/>
      <c r="H618" s="248"/>
      <c r="I618" s="248"/>
      <c r="J618" s="248"/>
      <c r="K618" s="248"/>
      <c r="L618" s="248"/>
      <c r="M618" s="248"/>
      <c r="N618" s="248"/>
      <c r="O618" s="249">
        <f t="shared" si="8"/>
        <v>0</v>
      </c>
      <c r="P618" s="250"/>
      <c r="Q618" s="251"/>
      <c r="S618" s="14"/>
      <c r="T618" s="11"/>
    </row>
    <row r="619" spans="1:20" x14ac:dyDescent="0.25">
      <c r="A619" s="154"/>
      <c r="B619" s="247" t="s">
        <v>146</v>
      </c>
      <c r="C619" s="339"/>
      <c r="D619" s="248"/>
      <c r="E619" s="248"/>
      <c r="F619" s="248"/>
      <c r="G619" s="248"/>
      <c r="H619" s="248"/>
      <c r="I619" s="248"/>
      <c r="J619" s="248"/>
      <c r="K619" s="248"/>
      <c r="L619" s="248"/>
      <c r="M619" s="248"/>
      <c r="N619" s="248"/>
      <c r="O619" s="249">
        <f t="shared" si="8"/>
        <v>0</v>
      </c>
      <c r="P619" s="250"/>
      <c r="Q619" s="251"/>
      <c r="S619" s="14"/>
      <c r="T619" s="11"/>
    </row>
    <row r="620" spans="1:20" x14ac:dyDescent="0.25">
      <c r="A620" s="154"/>
      <c r="B620" s="247" t="s">
        <v>146</v>
      </c>
      <c r="C620" s="339"/>
      <c r="D620" s="248"/>
      <c r="E620" s="248"/>
      <c r="F620" s="248"/>
      <c r="G620" s="248"/>
      <c r="H620" s="248"/>
      <c r="I620" s="248"/>
      <c r="J620" s="248"/>
      <c r="K620" s="248"/>
      <c r="L620" s="248"/>
      <c r="M620" s="248"/>
      <c r="N620" s="248"/>
      <c r="O620" s="249">
        <f t="shared" si="8"/>
        <v>0</v>
      </c>
      <c r="P620" s="250"/>
      <c r="Q620" s="251"/>
      <c r="S620" s="14"/>
      <c r="T620" s="11"/>
    </row>
    <row r="621" spans="1:20" x14ac:dyDescent="0.25">
      <c r="A621" s="154"/>
      <c r="B621" s="247" t="s">
        <v>146</v>
      </c>
      <c r="C621" s="339"/>
      <c r="D621" s="248"/>
      <c r="E621" s="248"/>
      <c r="F621" s="248"/>
      <c r="G621" s="248"/>
      <c r="H621" s="248"/>
      <c r="I621" s="248"/>
      <c r="J621" s="248"/>
      <c r="K621" s="248"/>
      <c r="L621" s="248"/>
      <c r="M621" s="248"/>
      <c r="N621" s="248"/>
      <c r="O621" s="249">
        <f t="shared" si="8"/>
        <v>0</v>
      </c>
      <c r="P621" s="250"/>
      <c r="Q621" s="251"/>
      <c r="S621" s="14"/>
      <c r="T621" s="11"/>
    </row>
    <row r="622" spans="1:20" x14ac:dyDescent="0.25">
      <c r="A622" s="154"/>
      <c r="B622" s="247" t="s">
        <v>146</v>
      </c>
      <c r="C622" s="340" t="s">
        <v>37</v>
      </c>
      <c r="D622" s="248"/>
      <c r="E622" s="248"/>
      <c r="F622" s="248"/>
      <c r="G622" s="248"/>
      <c r="H622" s="248"/>
      <c r="I622" s="248"/>
      <c r="J622" s="248"/>
      <c r="K622" s="248"/>
      <c r="L622" s="248"/>
      <c r="M622" s="248"/>
      <c r="N622" s="248"/>
      <c r="O622" s="249">
        <f t="shared" si="8"/>
        <v>0</v>
      </c>
      <c r="P622" s="250"/>
      <c r="Q622" s="251"/>
      <c r="S622" s="14"/>
      <c r="T622" s="11"/>
    </row>
    <row r="623" spans="1:20" x14ac:dyDescent="0.25">
      <c r="A623" s="154"/>
      <c r="B623" s="247" t="s">
        <v>146</v>
      </c>
      <c r="C623" s="341"/>
      <c r="D623" s="248"/>
      <c r="E623" s="248"/>
      <c r="F623" s="248"/>
      <c r="G623" s="248"/>
      <c r="H623" s="248"/>
      <c r="I623" s="248"/>
      <c r="J623" s="248"/>
      <c r="K623" s="248"/>
      <c r="L623" s="248"/>
      <c r="M623" s="248"/>
      <c r="N623" s="248"/>
      <c r="O623" s="249">
        <f t="shared" si="8"/>
        <v>0</v>
      </c>
      <c r="P623" s="250"/>
      <c r="Q623" s="251"/>
      <c r="S623" s="14"/>
      <c r="T623" s="11"/>
    </row>
    <row r="624" spans="1:20" x14ac:dyDescent="0.25">
      <c r="A624" s="154"/>
      <c r="B624" s="465" t="s">
        <v>147</v>
      </c>
      <c r="C624" s="466"/>
      <c r="D624" s="466"/>
      <c r="E624" s="466"/>
      <c r="F624" s="466"/>
      <c r="G624" s="466"/>
      <c r="H624" s="466"/>
      <c r="I624" s="466"/>
      <c r="J624" s="466"/>
      <c r="K624" s="466"/>
      <c r="L624" s="466"/>
      <c r="M624" s="466"/>
      <c r="N624" s="466"/>
      <c r="O624" s="466"/>
      <c r="P624" s="242">
        <f>SUM(O626:O644)</f>
        <v>0</v>
      </c>
      <c r="Q624" s="243">
        <f>SUM(Q626:Q644)</f>
        <v>0</v>
      </c>
      <c r="S624" s="14"/>
      <c r="T624" s="11"/>
    </row>
    <row r="625" spans="1:20" x14ac:dyDescent="0.25">
      <c r="A625" s="154"/>
      <c r="B625" s="342" t="s">
        <v>0</v>
      </c>
      <c r="C625" s="244" t="s">
        <v>1</v>
      </c>
      <c r="D625" s="244" t="s">
        <v>2</v>
      </c>
      <c r="E625" s="244" t="s">
        <v>28</v>
      </c>
      <c r="F625" s="244" t="s">
        <v>3</v>
      </c>
      <c r="G625" s="244" t="s">
        <v>4</v>
      </c>
      <c r="H625" s="244" t="s">
        <v>5</v>
      </c>
      <c r="I625" s="244" t="s">
        <v>6</v>
      </c>
      <c r="J625" s="244" t="s">
        <v>7</v>
      </c>
      <c r="K625" s="244" t="s">
        <v>8</v>
      </c>
      <c r="L625" s="244" t="s">
        <v>9</v>
      </c>
      <c r="M625" s="244" t="s">
        <v>10</v>
      </c>
      <c r="N625" s="244" t="s">
        <v>11</v>
      </c>
      <c r="O625" s="244" t="s">
        <v>12</v>
      </c>
      <c r="P625" s="245" t="s">
        <v>22</v>
      </c>
      <c r="Q625" s="246" t="s">
        <v>37</v>
      </c>
      <c r="S625" s="14"/>
      <c r="T625" s="11"/>
    </row>
    <row r="626" spans="1:20" x14ac:dyDescent="0.25">
      <c r="A626" s="154"/>
      <c r="B626" s="247" t="s">
        <v>147</v>
      </c>
      <c r="C626" s="339"/>
      <c r="D626" s="248"/>
      <c r="E626" s="248"/>
      <c r="F626" s="248"/>
      <c r="G626" s="248"/>
      <c r="H626" s="248"/>
      <c r="I626" s="248"/>
      <c r="J626" s="248"/>
      <c r="K626" s="248"/>
      <c r="L626" s="248"/>
      <c r="M626" s="248"/>
      <c r="N626" s="248"/>
      <c r="O626" s="249">
        <f t="shared" si="8"/>
        <v>0</v>
      </c>
      <c r="P626" s="250"/>
      <c r="Q626" s="251"/>
      <c r="S626" s="14"/>
      <c r="T626" s="11"/>
    </row>
    <row r="627" spans="1:20" x14ac:dyDescent="0.25">
      <c r="A627" s="154"/>
      <c r="B627" s="247" t="s">
        <v>147</v>
      </c>
      <c r="C627" s="339"/>
      <c r="D627" s="248"/>
      <c r="E627" s="248"/>
      <c r="F627" s="248"/>
      <c r="G627" s="248"/>
      <c r="H627" s="248"/>
      <c r="I627" s="248"/>
      <c r="J627" s="248"/>
      <c r="K627" s="248"/>
      <c r="L627" s="248"/>
      <c r="M627" s="248"/>
      <c r="N627" s="248"/>
      <c r="O627" s="249">
        <f t="shared" si="8"/>
        <v>0</v>
      </c>
      <c r="P627" s="250"/>
      <c r="Q627" s="251"/>
      <c r="S627" s="14"/>
      <c r="T627" s="11"/>
    </row>
    <row r="628" spans="1:20" x14ac:dyDescent="0.25">
      <c r="A628" s="154"/>
      <c r="B628" s="247" t="s">
        <v>147</v>
      </c>
      <c r="C628" s="339"/>
      <c r="D628" s="248"/>
      <c r="E628" s="248"/>
      <c r="F628" s="248"/>
      <c r="G628" s="248"/>
      <c r="H628" s="248"/>
      <c r="I628" s="248"/>
      <c r="J628" s="248"/>
      <c r="K628" s="248"/>
      <c r="L628" s="248"/>
      <c r="M628" s="248"/>
      <c r="N628" s="248"/>
      <c r="O628" s="249">
        <f t="shared" si="8"/>
        <v>0</v>
      </c>
      <c r="P628" s="250"/>
      <c r="Q628" s="251"/>
      <c r="S628" s="14"/>
      <c r="T628" s="11"/>
    </row>
    <row r="629" spans="1:20" x14ac:dyDescent="0.25">
      <c r="A629" s="154"/>
      <c r="B629" s="247" t="s">
        <v>147</v>
      </c>
      <c r="C629" s="339"/>
      <c r="D629" s="248"/>
      <c r="E629" s="248"/>
      <c r="F629" s="248"/>
      <c r="G629" s="248"/>
      <c r="H629" s="248"/>
      <c r="I629" s="248"/>
      <c r="J629" s="248"/>
      <c r="K629" s="248"/>
      <c r="L629" s="248"/>
      <c r="M629" s="248"/>
      <c r="N629" s="248"/>
      <c r="O629" s="249">
        <f t="shared" si="8"/>
        <v>0</v>
      </c>
      <c r="P629" s="250"/>
      <c r="Q629" s="251"/>
      <c r="S629" s="14"/>
      <c r="T629" s="11"/>
    </row>
    <row r="630" spans="1:20" x14ac:dyDescent="0.25">
      <c r="A630" s="154"/>
      <c r="B630" s="247" t="s">
        <v>147</v>
      </c>
      <c r="C630" s="339"/>
      <c r="D630" s="248"/>
      <c r="E630" s="248"/>
      <c r="F630" s="248"/>
      <c r="G630" s="248"/>
      <c r="H630" s="248"/>
      <c r="I630" s="248"/>
      <c r="J630" s="248"/>
      <c r="K630" s="248"/>
      <c r="L630" s="248"/>
      <c r="M630" s="248"/>
      <c r="N630" s="248"/>
      <c r="O630" s="249">
        <f t="shared" si="8"/>
        <v>0</v>
      </c>
      <c r="P630" s="250"/>
      <c r="Q630" s="251"/>
      <c r="S630" s="14"/>
      <c r="T630" s="11"/>
    </row>
    <row r="631" spans="1:20" x14ac:dyDescent="0.25">
      <c r="A631" s="154"/>
      <c r="B631" s="247" t="s">
        <v>147</v>
      </c>
      <c r="C631" s="339"/>
      <c r="D631" s="248"/>
      <c r="E631" s="248"/>
      <c r="F631" s="248"/>
      <c r="G631" s="248"/>
      <c r="H631" s="248"/>
      <c r="I631" s="248"/>
      <c r="J631" s="248"/>
      <c r="K631" s="248"/>
      <c r="L631" s="248"/>
      <c r="M631" s="248"/>
      <c r="N631" s="248"/>
      <c r="O631" s="249">
        <f t="shared" si="8"/>
        <v>0</v>
      </c>
      <c r="P631" s="250"/>
      <c r="Q631" s="251"/>
      <c r="S631" s="14"/>
      <c r="T631" s="11"/>
    </row>
    <row r="632" spans="1:20" x14ac:dyDescent="0.25">
      <c r="A632" s="154"/>
      <c r="B632" s="247" t="s">
        <v>147</v>
      </c>
      <c r="C632" s="339"/>
      <c r="D632" s="248"/>
      <c r="E632" s="248"/>
      <c r="F632" s="248"/>
      <c r="G632" s="248"/>
      <c r="H632" s="248"/>
      <c r="I632" s="248"/>
      <c r="J632" s="248"/>
      <c r="K632" s="248"/>
      <c r="L632" s="248"/>
      <c r="M632" s="248"/>
      <c r="N632" s="248"/>
      <c r="O632" s="249">
        <f t="shared" si="8"/>
        <v>0</v>
      </c>
      <c r="P632" s="250"/>
      <c r="Q632" s="251"/>
      <c r="S632" s="14"/>
      <c r="T632" s="11"/>
    </row>
    <row r="633" spans="1:20" x14ac:dyDescent="0.25">
      <c r="A633" s="154"/>
      <c r="B633" s="247" t="s">
        <v>147</v>
      </c>
      <c r="C633" s="339"/>
      <c r="D633" s="248"/>
      <c r="E633" s="248"/>
      <c r="F633" s="248"/>
      <c r="G633" s="248"/>
      <c r="H633" s="248"/>
      <c r="I633" s="248"/>
      <c r="J633" s="248"/>
      <c r="K633" s="248"/>
      <c r="L633" s="248"/>
      <c r="M633" s="248"/>
      <c r="N633" s="248"/>
      <c r="O633" s="249">
        <f t="shared" si="8"/>
        <v>0</v>
      </c>
      <c r="P633" s="250"/>
      <c r="Q633" s="251"/>
      <c r="S633" s="14"/>
      <c r="T633" s="11"/>
    </row>
    <row r="634" spans="1:20" x14ac:dyDescent="0.25">
      <c r="A634" s="154"/>
      <c r="B634" s="247" t="s">
        <v>147</v>
      </c>
      <c r="C634" s="339"/>
      <c r="D634" s="248"/>
      <c r="E634" s="248"/>
      <c r="F634" s="248"/>
      <c r="G634" s="248"/>
      <c r="H634" s="248"/>
      <c r="I634" s="248"/>
      <c r="J634" s="248"/>
      <c r="K634" s="248"/>
      <c r="L634" s="248"/>
      <c r="M634" s="248"/>
      <c r="N634" s="248"/>
      <c r="O634" s="249">
        <f t="shared" si="8"/>
        <v>0</v>
      </c>
      <c r="P634" s="250"/>
      <c r="Q634" s="251"/>
      <c r="S634" s="14"/>
      <c r="T634" s="11"/>
    </row>
    <row r="635" spans="1:20" x14ac:dyDescent="0.25">
      <c r="A635" s="154"/>
      <c r="B635" s="247" t="s">
        <v>147</v>
      </c>
      <c r="C635" s="339"/>
      <c r="D635" s="248"/>
      <c r="E635" s="248"/>
      <c r="F635" s="248"/>
      <c r="G635" s="248"/>
      <c r="H635" s="248"/>
      <c r="I635" s="248"/>
      <c r="J635" s="248"/>
      <c r="K635" s="248"/>
      <c r="L635" s="248"/>
      <c r="M635" s="248"/>
      <c r="N635" s="248"/>
      <c r="O635" s="249">
        <f t="shared" si="8"/>
        <v>0</v>
      </c>
      <c r="P635" s="250"/>
      <c r="Q635" s="251"/>
      <c r="S635" s="14"/>
      <c r="T635" s="11"/>
    </row>
    <row r="636" spans="1:20" x14ac:dyDescent="0.25">
      <c r="A636" s="154"/>
      <c r="B636" s="247" t="s">
        <v>147</v>
      </c>
      <c r="C636" s="339"/>
      <c r="D636" s="248"/>
      <c r="E636" s="248"/>
      <c r="F636" s="248"/>
      <c r="G636" s="248"/>
      <c r="H636" s="248"/>
      <c r="I636" s="248"/>
      <c r="J636" s="248"/>
      <c r="K636" s="248"/>
      <c r="L636" s="248"/>
      <c r="M636" s="248"/>
      <c r="N636" s="248"/>
      <c r="O636" s="249">
        <f t="shared" si="8"/>
        <v>0</v>
      </c>
      <c r="P636" s="250"/>
      <c r="Q636" s="251"/>
      <c r="S636" s="14"/>
      <c r="T636" s="11"/>
    </row>
    <row r="637" spans="1:20" x14ac:dyDescent="0.25">
      <c r="A637" s="154"/>
      <c r="B637" s="247" t="s">
        <v>147</v>
      </c>
      <c r="C637" s="339"/>
      <c r="D637" s="248"/>
      <c r="E637" s="248"/>
      <c r="F637" s="248"/>
      <c r="G637" s="248"/>
      <c r="H637" s="248"/>
      <c r="I637" s="248"/>
      <c r="J637" s="248"/>
      <c r="K637" s="248"/>
      <c r="L637" s="248"/>
      <c r="M637" s="248"/>
      <c r="N637" s="248"/>
      <c r="O637" s="249">
        <f t="shared" si="8"/>
        <v>0</v>
      </c>
      <c r="P637" s="250"/>
      <c r="Q637" s="251"/>
      <c r="S637" s="14"/>
      <c r="T637" s="11"/>
    </row>
    <row r="638" spans="1:20" x14ac:dyDescent="0.25">
      <c r="A638" s="154"/>
      <c r="B638" s="247" t="s">
        <v>147</v>
      </c>
      <c r="C638" s="339"/>
      <c r="D638" s="248"/>
      <c r="E638" s="248"/>
      <c r="F638" s="248"/>
      <c r="G638" s="248"/>
      <c r="H638" s="248"/>
      <c r="I638" s="248"/>
      <c r="J638" s="248"/>
      <c r="K638" s="248"/>
      <c r="L638" s="248"/>
      <c r="M638" s="248"/>
      <c r="N638" s="248"/>
      <c r="O638" s="249">
        <f t="shared" si="8"/>
        <v>0</v>
      </c>
      <c r="P638" s="250"/>
      <c r="Q638" s="251"/>
      <c r="S638" s="14"/>
      <c r="T638" s="11"/>
    </row>
    <row r="639" spans="1:20" x14ac:dyDescent="0.25">
      <c r="A639" s="154"/>
      <c r="B639" s="247" t="s">
        <v>147</v>
      </c>
      <c r="C639" s="339"/>
      <c r="D639" s="248"/>
      <c r="E639" s="248"/>
      <c r="F639" s="248"/>
      <c r="G639" s="248"/>
      <c r="H639" s="248"/>
      <c r="I639" s="248"/>
      <c r="J639" s="248"/>
      <c r="K639" s="248"/>
      <c r="L639" s="248"/>
      <c r="M639" s="248"/>
      <c r="N639" s="248"/>
      <c r="O639" s="249">
        <f t="shared" si="8"/>
        <v>0</v>
      </c>
      <c r="P639" s="250"/>
      <c r="Q639" s="251"/>
      <c r="S639" s="14"/>
      <c r="T639" s="11"/>
    </row>
    <row r="640" spans="1:20" x14ac:dyDescent="0.25">
      <c r="A640" s="154"/>
      <c r="B640" s="247" t="s">
        <v>147</v>
      </c>
      <c r="C640" s="339"/>
      <c r="D640" s="248"/>
      <c r="E640" s="248"/>
      <c r="F640" s="248"/>
      <c r="G640" s="248"/>
      <c r="H640" s="248"/>
      <c r="I640" s="248"/>
      <c r="J640" s="248"/>
      <c r="K640" s="248"/>
      <c r="L640" s="248"/>
      <c r="M640" s="248"/>
      <c r="N640" s="248"/>
      <c r="O640" s="249">
        <f t="shared" si="8"/>
        <v>0</v>
      </c>
      <c r="P640" s="250"/>
      <c r="Q640" s="251"/>
      <c r="S640" s="14"/>
      <c r="T640" s="11"/>
    </row>
    <row r="641" spans="1:20" x14ac:dyDescent="0.25">
      <c r="A641" s="154"/>
      <c r="B641" s="247" t="s">
        <v>147</v>
      </c>
      <c r="C641" s="339"/>
      <c r="D641" s="248"/>
      <c r="E641" s="248"/>
      <c r="F641" s="248"/>
      <c r="G641" s="248"/>
      <c r="H641" s="248"/>
      <c r="I641" s="248"/>
      <c r="J641" s="248"/>
      <c r="K641" s="248"/>
      <c r="L641" s="248"/>
      <c r="M641" s="248"/>
      <c r="N641" s="248"/>
      <c r="O641" s="249">
        <f t="shared" si="8"/>
        <v>0</v>
      </c>
      <c r="P641" s="250"/>
      <c r="Q641" s="251"/>
      <c r="S641" s="14"/>
      <c r="T641" s="11"/>
    </row>
    <row r="642" spans="1:20" x14ac:dyDescent="0.25">
      <c r="A642" s="154"/>
      <c r="B642" s="247" t="s">
        <v>147</v>
      </c>
      <c r="C642" s="339"/>
      <c r="D642" s="248"/>
      <c r="E642" s="248"/>
      <c r="F642" s="248"/>
      <c r="G642" s="248"/>
      <c r="H642" s="248"/>
      <c r="I642" s="248"/>
      <c r="J642" s="248"/>
      <c r="K642" s="248"/>
      <c r="L642" s="248"/>
      <c r="M642" s="248"/>
      <c r="N642" s="248"/>
      <c r="O642" s="249">
        <f t="shared" si="8"/>
        <v>0</v>
      </c>
      <c r="P642" s="250"/>
      <c r="Q642" s="251"/>
      <c r="S642" s="14"/>
      <c r="T642" s="11"/>
    </row>
    <row r="643" spans="1:20" x14ac:dyDescent="0.25">
      <c r="A643" s="154"/>
      <c r="B643" s="247" t="s">
        <v>147</v>
      </c>
      <c r="C643" s="340" t="s">
        <v>37</v>
      </c>
      <c r="D643" s="248"/>
      <c r="E643" s="248"/>
      <c r="F643" s="248"/>
      <c r="G643" s="248"/>
      <c r="H643" s="248"/>
      <c r="I643" s="248"/>
      <c r="J643" s="248"/>
      <c r="K643" s="248"/>
      <c r="L643" s="248"/>
      <c r="M643" s="248"/>
      <c r="N643" s="248"/>
      <c r="O643" s="249">
        <f t="shared" si="8"/>
        <v>0</v>
      </c>
      <c r="P643" s="250"/>
      <c r="Q643" s="251"/>
      <c r="S643" s="14"/>
      <c r="T643" s="11"/>
    </row>
    <row r="644" spans="1:20" x14ac:dyDescent="0.25">
      <c r="A644" s="154"/>
      <c r="B644" s="247" t="s">
        <v>147</v>
      </c>
      <c r="C644" s="341"/>
      <c r="D644" s="248"/>
      <c r="E644" s="248"/>
      <c r="F644" s="248"/>
      <c r="G644" s="248"/>
      <c r="H644" s="248"/>
      <c r="I644" s="248"/>
      <c r="J644" s="248"/>
      <c r="K644" s="248"/>
      <c r="L644" s="248"/>
      <c r="M644" s="248"/>
      <c r="N644" s="248"/>
      <c r="O644" s="249">
        <f t="shared" si="8"/>
        <v>0</v>
      </c>
      <c r="P644" s="250"/>
      <c r="Q644" s="251"/>
      <c r="S644" s="14"/>
      <c r="T644" s="11"/>
    </row>
    <row r="645" spans="1:20" x14ac:dyDescent="0.25">
      <c r="A645" s="154"/>
      <c r="B645" s="465" t="s">
        <v>148</v>
      </c>
      <c r="C645" s="466"/>
      <c r="D645" s="466"/>
      <c r="E645" s="466"/>
      <c r="F645" s="466"/>
      <c r="G645" s="466"/>
      <c r="H645" s="466"/>
      <c r="I645" s="466"/>
      <c r="J645" s="466"/>
      <c r="K645" s="466"/>
      <c r="L645" s="466"/>
      <c r="M645" s="466"/>
      <c r="N645" s="466"/>
      <c r="O645" s="466"/>
      <c r="P645" s="242">
        <f>SUM(O647:O665)</f>
        <v>0</v>
      </c>
      <c r="Q645" s="243">
        <f>SUM(Q647:Q665)</f>
        <v>0</v>
      </c>
      <c r="S645" s="14"/>
      <c r="T645" s="11"/>
    </row>
    <row r="646" spans="1:20" x14ac:dyDescent="0.25">
      <c r="A646" s="154"/>
      <c r="B646" s="342" t="s">
        <v>0</v>
      </c>
      <c r="C646" s="244" t="s">
        <v>1</v>
      </c>
      <c r="D646" s="244" t="s">
        <v>2</v>
      </c>
      <c r="E646" s="244" t="s">
        <v>28</v>
      </c>
      <c r="F646" s="244" t="s">
        <v>3</v>
      </c>
      <c r="G646" s="244" t="s">
        <v>4</v>
      </c>
      <c r="H646" s="244" t="s">
        <v>5</v>
      </c>
      <c r="I646" s="244" t="s">
        <v>6</v>
      </c>
      <c r="J646" s="244" t="s">
        <v>7</v>
      </c>
      <c r="K646" s="244" t="s">
        <v>8</v>
      </c>
      <c r="L646" s="244" t="s">
        <v>9</v>
      </c>
      <c r="M646" s="244" t="s">
        <v>10</v>
      </c>
      <c r="N646" s="244" t="s">
        <v>11</v>
      </c>
      <c r="O646" s="244" t="s">
        <v>12</v>
      </c>
      <c r="P646" s="245" t="s">
        <v>22</v>
      </c>
      <c r="Q646" s="246" t="s">
        <v>37</v>
      </c>
      <c r="S646" s="14"/>
      <c r="T646" s="11"/>
    </row>
    <row r="647" spans="1:20" x14ac:dyDescent="0.25">
      <c r="A647" s="154"/>
      <c r="B647" s="247" t="s">
        <v>148</v>
      </c>
      <c r="C647" s="339"/>
      <c r="D647" s="248"/>
      <c r="E647" s="253"/>
      <c r="F647" s="248"/>
      <c r="G647" s="248"/>
      <c r="H647" s="248"/>
      <c r="I647" s="248"/>
      <c r="J647" s="248"/>
      <c r="K647" s="248"/>
      <c r="L647" s="248"/>
      <c r="M647" s="248"/>
      <c r="N647" s="248"/>
      <c r="O647" s="249">
        <f t="shared" si="8"/>
        <v>0</v>
      </c>
      <c r="P647" s="250"/>
      <c r="Q647" s="251"/>
      <c r="S647" s="14"/>
      <c r="T647" s="11"/>
    </row>
    <row r="648" spans="1:20" x14ac:dyDescent="0.25">
      <c r="A648" s="154"/>
      <c r="B648" s="247" t="s">
        <v>148</v>
      </c>
      <c r="C648" s="339"/>
      <c r="D648" s="248"/>
      <c r="E648" s="248"/>
      <c r="F648" s="248"/>
      <c r="G648" s="248"/>
      <c r="H648" s="248"/>
      <c r="I648" s="248"/>
      <c r="J648" s="248"/>
      <c r="K648" s="248"/>
      <c r="L648" s="248"/>
      <c r="M648" s="248"/>
      <c r="N648" s="248"/>
      <c r="O648" s="249">
        <f t="shared" si="8"/>
        <v>0</v>
      </c>
      <c r="P648" s="250"/>
      <c r="Q648" s="251"/>
      <c r="S648" s="14"/>
      <c r="T648" s="11"/>
    </row>
    <row r="649" spans="1:20" x14ac:dyDescent="0.25">
      <c r="A649" s="154"/>
      <c r="B649" s="247" t="s">
        <v>148</v>
      </c>
      <c r="C649" s="339"/>
      <c r="D649" s="248"/>
      <c r="E649" s="248"/>
      <c r="F649" s="248"/>
      <c r="G649" s="248"/>
      <c r="H649" s="248"/>
      <c r="I649" s="248"/>
      <c r="J649" s="248"/>
      <c r="K649" s="248"/>
      <c r="L649" s="248"/>
      <c r="M649" s="248"/>
      <c r="N649" s="248"/>
      <c r="O649" s="249">
        <f t="shared" si="8"/>
        <v>0</v>
      </c>
      <c r="P649" s="250"/>
      <c r="Q649" s="251"/>
      <c r="S649" s="14"/>
      <c r="T649" s="11"/>
    </row>
    <row r="650" spans="1:20" x14ac:dyDescent="0.25">
      <c r="A650" s="154"/>
      <c r="B650" s="247" t="s">
        <v>148</v>
      </c>
      <c r="C650" s="339"/>
      <c r="D650" s="248"/>
      <c r="E650" s="248"/>
      <c r="F650" s="248"/>
      <c r="G650" s="248"/>
      <c r="H650" s="248"/>
      <c r="I650" s="248"/>
      <c r="J650" s="248"/>
      <c r="K650" s="248"/>
      <c r="L650" s="248"/>
      <c r="M650" s="248"/>
      <c r="N650" s="248"/>
      <c r="O650" s="249">
        <f t="shared" si="8"/>
        <v>0</v>
      </c>
      <c r="P650" s="250"/>
      <c r="Q650" s="251"/>
      <c r="S650" s="14"/>
      <c r="T650" s="11"/>
    </row>
    <row r="651" spans="1:20" x14ac:dyDescent="0.25">
      <c r="A651" s="154"/>
      <c r="B651" s="247" t="s">
        <v>148</v>
      </c>
      <c r="C651" s="339"/>
      <c r="D651" s="248"/>
      <c r="E651" s="248"/>
      <c r="F651" s="248"/>
      <c r="G651" s="248"/>
      <c r="H651" s="248"/>
      <c r="I651" s="248"/>
      <c r="J651" s="248"/>
      <c r="K651" s="248"/>
      <c r="L651" s="248"/>
      <c r="M651" s="248"/>
      <c r="N651" s="248"/>
      <c r="O651" s="249">
        <f t="shared" si="8"/>
        <v>0</v>
      </c>
      <c r="P651" s="250"/>
      <c r="Q651" s="251"/>
      <c r="S651" s="14"/>
      <c r="T651" s="11"/>
    </row>
    <row r="652" spans="1:20" x14ac:dyDescent="0.25">
      <c r="A652" s="154"/>
      <c r="B652" s="247" t="s">
        <v>148</v>
      </c>
      <c r="C652" s="339"/>
      <c r="D652" s="248"/>
      <c r="E652" s="248"/>
      <c r="F652" s="248"/>
      <c r="G652" s="248"/>
      <c r="H652" s="248"/>
      <c r="I652" s="248"/>
      <c r="J652" s="248"/>
      <c r="K652" s="248"/>
      <c r="L652" s="248"/>
      <c r="M652" s="248"/>
      <c r="N652" s="248"/>
      <c r="O652" s="249">
        <f t="shared" ref="O652:O720" si="10">SUM(F652:N652)</f>
        <v>0</v>
      </c>
      <c r="P652" s="250"/>
      <c r="Q652" s="251"/>
      <c r="S652" s="14"/>
      <c r="T652" s="11"/>
    </row>
    <row r="653" spans="1:20" x14ac:dyDescent="0.25">
      <c r="A653" s="154"/>
      <c r="B653" s="247" t="s">
        <v>148</v>
      </c>
      <c r="C653" s="339"/>
      <c r="D653" s="248"/>
      <c r="E653" s="248"/>
      <c r="F653" s="248"/>
      <c r="G653" s="248"/>
      <c r="H653" s="248"/>
      <c r="I653" s="248"/>
      <c r="J653" s="248"/>
      <c r="K653" s="248"/>
      <c r="L653" s="248"/>
      <c r="M653" s="248"/>
      <c r="N653" s="248"/>
      <c r="O653" s="249">
        <f t="shared" si="10"/>
        <v>0</v>
      </c>
      <c r="P653" s="250"/>
      <c r="Q653" s="251"/>
      <c r="S653" s="14"/>
      <c r="T653" s="11"/>
    </row>
    <row r="654" spans="1:20" x14ac:dyDescent="0.25">
      <c r="A654" s="154"/>
      <c r="B654" s="247" t="s">
        <v>148</v>
      </c>
      <c r="C654" s="339"/>
      <c r="D654" s="248"/>
      <c r="E654" s="248"/>
      <c r="F654" s="248"/>
      <c r="G654" s="248"/>
      <c r="H654" s="248"/>
      <c r="I654" s="248"/>
      <c r="J654" s="248"/>
      <c r="K654" s="248"/>
      <c r="L654" s="248"/>
      <c r="M654" s="248"/>
      <c r="N654" s="248"/>
      <c r="O654" s="249">
        <f t="shared" si="10"/>
        <v>0</v>
      </c>
      <c r="P654" s="250"/>
      <c r="Q654" s="251"/>
      <c r="S654" s="14"/>
      <c r="T654" s="11"/>
    </row>
    <row r="655" spans="1:20" x14ac:dyDescent="0.25">
      <c r="A655" s="154"/>
      <c r="B655" s="247" t="s">
        <v>148</v>
      </c>
      <c r="C655" s="339"/>
      <c r="D655" s="248"/>
      <c r="E655" s="248"/>
      <c r="F655" s="248"/>
      <c r="G655" s="248"/>
      <c r="H655" s="248"/>
      <c r="I655" s="248"/>
      <c r="J655" s="248"/>
      <c r="K655" s="248"/>
      <c r="L655" s="248"/>
      <c r="M655" s="248"/>
      <c r="N655" s="248"/>
      <c r="O655" s="249">
        <f t="shared" si="10"/>
        <v>0</v>
      </c>
      <c r="P655" s="250"/>
      <c r="Q655" s="251"/>
      <c r="S655" s="14"/>
      <c r="T655" s="11"/>
    </row>
    <row r="656" spans="1:20" x14ac:dyDescent="0.25">
      <c r="A656" s="154"/>
      <c r="B656" s="247" t="s">
        <v>148</v>
      </c>
      <c r="C656" s="339"/>
      <c r="D656" s="248"/>
      <c r="E656" s="248"/>
      <c r="F656" s="248"/>
      <c r="G656" s="248"/>
      <c r="H656" s="248"/>
      <c r="I656" s="248"/>
      <c r="J656" s="248"/>
      <c r="K656" s="248"/>
      <c r="L656" s="248"/>
      <c r="M656" s="248"/>
      <c r="N656" s="248"/>
      <c r="O656" s="249">
        <f t="shared" si="10"/>
        <v>0</v>
      </c>
      <c r="P656" s="250"/>
      <c r="Q656" s="251"/>
      <c r="S656" s="14"/>
      <c r="T656" s="11"/>
    </row>
    <row r="657" spans="1:20" x14ac:dyDescent="0.25">
      <c r="A657" s="154"/>
      <c r="B657" s="247" t="s">
        <v>148</v>
      </c>
      <c r="C657" s="339"/>
      <c r="D657" s="248"/>
      <c r="E657" s="248"/>
      <c r="F657" s="248"/>
      <c r="G657" s="248"/>
      <c r="H657" s="248"/>
      <c r="I657" s="248"/>
      <c r="J657" s="248"/>
      <c r="K657" s="248"/>
      <c r="L657" s="248"/>
      <c r="M657" s="248"/>
      <c r="N657" s="248"/>
      <c r="O657" s="249">
        <f t="shared" si="10"/>
        <v>0</v>
      </c>
      <c r="P657" s="250"/>
      <c r="Q657" s="251"/>
      <c r="S657" s="14"/>
      <c r="T657" s="11"/>
    </row>
    <row r="658" spans="1:20" x14ac:dyDescent="0.25">
      <c r="A658" s="154"/>
      <c r="B658" s="247" t="s">
        <v>148</v>
      </c>
      <c r="C658" s="339"/>
      <c r="D658" s="248"/>
      <c r="E658" s="248"/>
      <c r="F658" s="248"/>
      <c r="G658" s="248"/>
      <c r="H658" s="248"/>
      <c r="I658" s="248"/>
      <c r="J658" s="248"/>
      <c r="K658" s="248"/>
      <c r="L658" s="248"/>
      <c r="M658" s="248"/>
      <c r="N658" s="248"/>
      <c r="O658" s="249">
        <f t="shared" si="10"/>
        <v>0</v>
      </c>
      <c r="P658" s="250"/>
      <c r="Q658" s="251"/>
      <c r="S658" s="14"/>
      <c r="T658" s="11"/>
    </row>
    <row r="659" spans="1:20" x14ac:dyDescent="0.25">
      <c r="A659" s="154"/>
      <c r="B659" s="247" t="s">
        <v>148</v>
      </c>
      <c r="C659" s="339"/>
      <c r="D659" s="248"/>
      <c r="E659" s="248"/>
      <c r="F659" s="248"/>
      <c r="G659" s="248"/>
      <c r="H659" s="248"/>
      <c r="I659" s="248"/>
      <c r="J659" s="248"/>
      <c r="K659" s="248"/>
      <c r="L659" s="248"/>
      <c r="M659" s="248"/>
      <c r="N659" s="248"/>
      <c r="O659" s="249">
        <f t="shared" si="10"/>
        <v>0</v>
      </c>
      <c r="P659" s="250"/>
      <c r="Q659" s="251"/>
      <c r="S659" s="14"/>
      <c r="T659" s="11"/>
    </row>
    <row r="660" spans="1:20" x14ac:dyDescent="0.25">
      <c r="A660" s="154"/>
      <c r="B660" s="247" t="s">
        <v>148</v>
      </c>
      <c r="C660" s="339"/>
      <c r="D660" s="248"/>
      <c r="E660" s="248"/>
      <c r="F660" s="248"/>
      <c r="G660" s="248"/>
      <c r="H660" s="248"/>
      <c r="I660" s="248"/>
      <c r="J660" s="248"/>
      <c r="K660" s="248"/>
      <c r="L660" s="248"/>
      <c r="M660" s="248"/>
      <c r="N660" s="248"/>
      <c r="O660" s="249">
        <f t="shared" si="10"/>
        <v>0</v>
      </c>
      <c r="P660" s="250"/>
      <c r="Q660" s="251"/>
      <c r="S660" s="14"/>
      <c r="T660" s="11"/>
    </row>
    <row r="661" spans="1:20" x14ac:dyDescent="0.25">
      <c r="A661" s="154"/>
      <c r="B661" s="247" t="s">
        <v>148</v>
      </c>
      <c r="C661" s="339"/>
      <c r="D661" s="248"/>
      <c r="E661" s="248"/>
      <c r="F661" s="248"/>
      <c r="G661" s="248"/>
      <c r="H661" s="248"/>
      <c r="I661" s="248"/>
      <c r="J661" s="248"/>
      <c r="K661" s="248"/>
      <c r="L661" s="248"/>
      <c r="M661" s="248"/>
      <c r="N661" s="248"/>
      <c r="O661" s="249">
        <f t="shared" si="10"/>
        <v>0</v>
      </c>
      <c r="P661" s="250"/>
      <c r="Q661" s="251"/>
      <c r="S661" s="14"/>
      <c r="T661" s="11"/>
    </row>
    <row r="662" spans="1:20" x14ac:dyDescent="0.25">
      <c r="A662" s="154"/>
      <c r="B662" s="247" t="s">
        <v>148</v>
      </c>
      <c r="C662" s="339"/>
      <c r="D662" s="248"/>
      <c r="E662" s="248"/>
      <c r="F662" s="248"/>
      <c r="G662" s="248"/>
      <c r="H662" s="248"/>
      <c r="I662" s="248"/>
      <c r="J662" s="248"/>
      <c r="K662" s="248"/>
      <c r="L662" s="248"/>
      <c r="M662" s="248"/>
      <c r="N662" s="248"/>
      <c r="O662" s="249">
        <f t="shared" si="10"/>
        <v>0</v>
      </c>
      <c r="P662" s="250"/>
      <c r="Q662" s="251"/>
      <c r="S662" s="14"/>
      <c r="T662" s="11"/>
    </row>
    <row r="663" spans="1:20" x14ac:dyDescent="0.25">
      <c r="A663" s="154"/>
      <c r="B663" s="247" t="s">
        <v>148</v>
      </c>
      <c r="C663" s="339"/>
      <c r="D663" s="248"/>
      <c r="E663" s="248"/>
      <c r="F663" s="248"/>
      <c r="G663" s="248"/>
      <c r="H663" s="248"/>
      <c r="I663" s="248"/>
      <c r="J663" s="248"/>
      <c r="K663" s="248"/>
      <c r="L663" s="248"/>
      <c r="M663" s="248"/>
      <c r="N663" s="248"/>
      <c r="O663" s="249">
        <f t="shared" si="10"/>
        <v>0</v>
      </c>
      <c r="P663" s="250"/>
      <c r="Q663" s="251"/>
      <c r="S663" s="14"/>
      <c r="T663" s="11"/>
    </row>
    <row r="664" spans="1:20" x14ac:dyDescent="0.25">
      <c r="A664" s="154"/>
      <c r="B664" s="247" t="s">
        <v>148</v>
      </c>
      <c r="C664" s="340" t="s">
        <v>37</v>
      </c>
      <c r="D664" s="248"/>
      <c r="E664" s="248"/>
      <c r="F664" s="248"/>
      <c r="G664" s="248"/>
      <c r="H664" s="248"/>
      <c r="I664" s="248"/>
      <c r="J664" s="248"/>
      <c r="K664" s="248"/>
      <c r="L664" s="248"/>
      <c r="M664" s="248"/>
      <c r="N664" s="248"/>
      <c r="O664" s="249">
        <f t="shared" si="10"/>
        <v>0</v>
      </c>
      <c r="P664" s="250"/>
      <c r="Q664" s="251"/>
      <c r="S664" s="14"/>
      <c r="T664" s="11"/>
    </row>
    <row r="665" spans="1:20" x14ac:dyDescent="0.25">
      <c r="A665" s="154"/>
      <c r="B665" s="247" t="s">
        <v>148</v>
      </c>
      <c r="C665" s="341"/>
      <c r="D665" s="248"/>
      <c r="E665" s="248"/>
      <c r="F665" s="248"/>
      <c r="G665" s="248"/>
      <c r="H665" s="248"/>
      <c r="I665" s="248"/>
      <c r="J665" s="248"/>
      <c r="K665" s="248"/>
      <c r="L665" s="248"/>
      <c r="M665" s="248"/>
      <c r="N665" s="248"/>
      <c r="O665" s="249">
        <f t="shared" si="10"/>
        <v>0</v>
      </c>
      <c r="P665" s="250"/>
      <c r="Q665" s="251"/>
      <c r="S665" s="14"/>
      <c r="T665" s="11"/>
    </row>
    <row r="666" spans="1:20" x14ac:dyDescent="0.25">
      <c r="A666" s="154"/>
      <c r="B666" s="465" t="s">
        <v>149</v>
      </c>
      <c r="C666" s="466"/>
      <c r="D666" s="466"/>
      <c r="E666" s="466"/>
      <c r="F666" s="466"/>
      <c r="G666" s="466"/>
      <c r="H666" s="466"/>
      <c r="I666" s="466"/>
      <c r="J666" s="466"/>
      <c r="K666" s="466"/>
      <c r="L666" s="466"/>
      <c r="M666" s="466"/>
      <c r="N666" s="466"/>
      <c r="O666" s="466"/>
      <c r="P666" s="242">
        <f>SUM(O668:O682)</f>
        <v>0</v>
      </c>
      <c r="Q666" s="243">
        <f>SUM(Q668:Q682)</f>
        <v>0</v>
      </c>
      <c r="S666" s="14"/>
      <c r="T666" s="11"/>
    </row>
    <row r="667" spans="1:20" x14ac:dyDescent="0.25">
      <c r="A667" s="154"/>
      <c r="B667" s="342" t="s">
        <v>0</v>
      </c>
      <c r="C667" s="244" t="s">
        <v>1</v>
      </c>
      <c r="D667" s="244" t="s">
        <v>2</v>
      </c>
      <c r="E667" s="244" t="s">
        <v>28</v>
      </c>
      <c r="F667" s="244" t="s">
        <v>3</v>
      </c>
      <c r="G667" s="244" t="s">
        <v>4</v>
      </c>
      <c r="H667" s="244" t="s">
        <v>5</v>
      </c>
      <c r="I667" s="244" t="s">
        <v>6</v>
      </c>
      <c r="J667" s="244" t="s">
        <v>7</v>
      </c>
      <c r="K667" s="244" t="s">
        <v>8</v>
      </c>
      <c r="L667" s="244" t="s">
        <v>9</v>
      </c>
      <c r="M667" s="244" t="s">
        <v>10</v>
      </c>
      <c r="N667" s="244" t="s">
        <v>11</v>
      </c>
      <c r="O667" s="244" t="s">
        <v>12</v>
      </c>
      <c r="P667" s="245" t="s">
        <v>22</v>
      </c>
      <c r="Q667" s="246" t="s">
        <v>37</v>
      </c>
      <c r="S667" s="14"/>
      <c r="T667" s="11"/>
    </row>
    <row r="668" spans="1:20" x14ac:dyDescent="0.25">
      <c r="A668" s="154"/>
      <c r="B668" s="247" t="s">
        <v>149</v>
      </c>
      <c r="C668" s="339"/>
      <c r="D668" s="248"/>
      <c r="E668" s="248"/>
      <c r="F668" s="248"/>
      <c r="G668" s="248"/>
      <c r="H668" s="248"/>
      <c r="I668" s="248"/>
      <c r="J668" s="248"/>
      <c r="K668" s="248"/>
      <c r="L668" s="248"/>
      <c r="M668" s="248"/>
      <c r="N668" s="248"/>
      <c r="O668" s="249">
        <f t="shared" si="10"/>
        <v>0</v>
      </c>
      <c r="P668" s="250"/>
      <c r="Q668" s="251"/>
      <c r="S668" s="14"/>
      <c r="T668" s="11"/>
    </row>
    <row r="669" spans="1:20" x14ac:dyDescent="0.25">
      <c r="A669" s="154"/>
      <c r="B669" s="247" t="s">
        <v>149</v>
      </c>
      <c r="C669" s="339"/>
      <c r="D669" s="248"/>
      <c r="E669" s="248"/>
      <c r="F669" s="248"/>
      <c r="G669" s="248"/>
      <c r="H669" s="248"/>
      <c r="I669" s="248"/>
      <c r="J669" s="248"/>
      <c r="K669" s="248"/>
      <c r="L669" s="248"/>
      <c r="M669" s="248"/>
      <c r="N669" s="248"/>
      <c r="O669" s="249">
        <f t="shared" si="10"/>
        <v>0</v>
      </c>
      <c r="P669" s="250"/>
      <c r="Q669" s="251"/>
      <c r="S669" s="14"/>
      <c r="T669" s="11"/>
    </row>
    <row r="670" spans="1:20" x14ac:dyDescent="0.25">
      <c r="A670" s="154"/>
      <c r="B670" s="247" t="s">
        <v>149</v>
      </c>
      <c r="C670" s="339"/>
      <c r="D670" s="248"/>
      <c r="E670" s="248"/>
      <c r="F670" s="248"/>
      <c r="G670" s="248"/>
      <c r="H670" s="248"/>
      <c r="I670" s="248"/>
      <c r="J670" s="248"/>
      <c r="K670" s="248"/>
      <c r="L670" s="248"/>
      <c r="M670" s="248"/>
      <c r="N670" s="248"/>
      <c r="O670" s="249">
        <f t="shared" si="10"/>
        <v>0</v>
      </c>
      <c r="P670" s="250"/>
      <c r="Q670" s="251"/>
      <c r="S670" s="14"/>
      <c r="T670" s="11"/>
    </row>
    <row r="671" spans="1:20" x14ac:dyDescent="0.25">
      <c r="A671" s="154"/>
      <c r="B671" s="247" t="s">
        <v>149</v>
      </c>
      <c r="C671" s="339"/>
      <c r="D671" s="248"/>
      <c r="E671" s="248"/>
      <c r="F671" s="248"/>
      <c r="G671" s="248"/>
      <c r="H671" s="248"/>
      <c r="I671" s="248"/>
      <c r="J671" s="248"/>
      <c r="K671" s="248"/>
      <c r="L671" s="248"/>
      <c r="M671" s="248"/>
      <c r="N671" s="248"/>
      <c r="O671" s="249">
        <f t="shared" si="10"/>
        <v>0</v>
      </c>
      <c r="P671" s="250"/>
      <c r="Q671" s="251"/>
      <c r="S671" s="14"/>
      <c r="T671" s="11"/>
    </row>
    <row r="672" spans="1:20" x14ac:dyDescent="0.25">
      <c r="A672" s="154"/>
      <c r="B672" s="247" t="s">
        <v>149</v>
      </c>
      <c r="C672" s="339"/>
      <c r="D672" s="248"/>
      <c r="E672" s="248"/>
      <c r="F672" s="248"/>
      <c r="G672" s="248"/>
      <c r="H672" s="248"/>
      <c r="I672" s="248"/>
      <c r="J672" s="248"/>
      <c r="K672" s="248"/>
      <c r="L672" s="248"/>
      <c r="M672" s="248"/>
      <c r="N672" s="248"/>
      <c r="O672" s="249">
        <f t="shared" si="10"/>
        <v>0</v>
      </c>
      <c r="P672" s="250"/>
      <c r="Q672" s="251"/>
      <c r="S672" s="14"/>
      <c r="T672" s="11"/>
    </row>
    <row r="673" spans="1:20" x14ac:dyDescent="0.25">
      <c r="A673" s="154"/>
      <c r="B673" s="247" t="s">
        <v>149</v>
      </c>
      <c r="C673" s="339"/>
      <c r="D673" s="248"/>
      <c r="E673" s="248"/>
      <c r="F673" s="248"/>
      <c r="G673" s="248"/>
      <c r="H673" s="248"/>
      <c r="I673" s="248"/>
      <c r="J673" s="248"/>
      <c r="K673" s="248"/>
      <c r="L673" s="248"/>
      <c r="M673" s="248"/>
      <c r="N673" s="248"/>
      <c r="O673" s="249">
        <f t="shared" si="10"/>
        <v>0</v>
      </c>
      <c r="P673" s="250"/>
      <c r="Q673" s="251"/>
      <c r="S673" s="14"/>
      <c r="T673" s="11"/>
    </row>
    <row r="674" spans="1:20" x14ac:dyDescent="0.25">
      <c r="A674" s="154"/>
      <c r="B674" s="247" t="s">
        <v>149</v>
      </c>
      <c r="C674" s="339"/>
      <c r="D674" s="248"/>
      <c r="E674" s="248"/>
      <c r="F674" s="248"/>
      <c r="G674" s="248"/>
      <c r="H674" s="248"/>
      <c r="I674" s="248"/>
      <c r="J674" s="248"/>
      <c r="K674" s="248"/>
      <c r="L674" s="248"/>
      <c r="M674" s="248"/>
      <c r="N674" s="248"/>
      <c r="O674" s="249">
        <f t="shared" si="10"/>
        <v>0</v>
      </c>
      <c r="P674" s="250"/>
      <c r="Q674" s="251"/>
      <c r="S674" s="14"/>
      <c r="T674" s="11"/>
    </row>
    <row r="675" spans="1:20" x14ac:dyDescent="0.25">
      <c r="A675" s="241"/>
      <c r="B675" s="247" t="s">
        <v>149</v>
      </c>
      <c r="C675" s="339"/>
      <c r="D675" s="248"/>
      <c r="E675" s="248"/>
      <c r="F675" s="248"/>
      <c r="G675" s="248"/>
      <c r="H675" s="248"/>
      <c r="I675" s="248"/>
      <c r="J675" s="248"/>
      <c r="K675" s="248"/>
      <c r="L675" s="248"/>
      <c r="M675" s="248"/>
      <c r="N675" s="248"/>
      <c r="O675" s="249">
        <f t="shared" si="10"/>
        <v>0</v>
      </c>
      <c r="P675" s="250"/>
      <c r="Q675" s="251"/>
      <c r="S675" s="14"/>
      <c r="T675" s="11"/>
    </row>
    <row r="676" spans="1:20" x14ac:dyDescent="0.25">
      <c r="B676" s="247" t="s">
        <v>149</v>
      </c>
      <c r="C676" s="339"/>
      <c r="D676" s="248"/>
      <c r="E676" s="248"/>
      <c r="F676" s="248"/>
      <c r="G676" s="248"/>
      <c r="H676" s="248"/>
      <c r="I676" s="248"/>
      <c r="J676" s="248"/>
      <c r="K676" s="248"/>
      <c r="L676" s="248"/>
      <c r="M676" s="248"/>
      <c r="N676" s="248"/>
      <c r="O676" s="249">
        <f t="shared" si="10"/>
        <v>0</v>
      </c>
      <c r="P676" s="250"/>
      <c r="Q676" s="251"/>
      <c r="S676" s="14"/>
      <c r="T676" s="11"/>
    </row>
    <row r="677" spans="1:20" x14ac:dyDescent="0.25">
      <c r="B677" s="247" t="s">
        <v>149</v>
      </c>
      <c r="C677" s="339"/>
      <c r="D677" s="248"/>
      <c r="E677" s="248"/>
      <c r="F677" s="248"/>
      <c r="G677" s="248"/>
      <c r="H677" s="248"/>
      <c r="I677" s="248"/>
      <c r="J677" s="248"/>
      <c r="K677" s="248"/>
      <c r="L677" s="248"/>
      <c r="M677" s="248"/>
      <c r="N677" s="248"/>
      <c r="O677" s="249">
        <f t="shared" si="10"/>
        <v>0</v>
      </c>
      <c r="P677" s="250"/>
      <c r="Q677" s="251"/>
      <c r="S677" s="14"/>
      <c r="T677" s="11"/>
    </row>
    <row r="678" spans="1:20" x14ac:dyDescent="0.25">
      <c r="B678" s="247" t="s">
        <v>149</v>
      </c>
      <c r="C678" s="339"/>
      <c r="D678" s="248"/>
      <c r="E678" s="248"/>
      <c r="F678" s="248"/>
      <c r="G678" s="248"/>
      <c r="H678" s="248"/>
      <c r="I678" s="248"/>
      <c r="J678" s="248"/>
      <c r="K678" s="248"/>
      <c r="L678" s="248"/>
      <c r="M678" s="248"/>
      <c r="N678" s="248"/>
      <c r="O678" s="249">
        <f t="shared" si="10"/>
        <v>0</v>
      </c>
      <c r="P678" s="250"/>
      <c r="Q678" s="251"/>
      <c r="S678" s="14"/>
      <c r="T678" s="11"/>
    </row>
    <row r="679" spans="1:20" x14ac:dyDescent="0.25">
      <c r="B679" s="247" t="s">
        <v>149</v>
      </c>
      <c r="C679" s="339"/>
      <c r="D679" s="248"/>
      <c r="E679" s="248"/>
      <c r="F679" s="248"/>
      <c r="G679" s="248"/>
      <c r="H679" s="248"/>
      <c r="I679" s="248"/>
      <c r="J679" s="248"/>
      <c r="K679" s="248"/>
      <c r="L679" s="248"/>
      <c r="M679" s="248"/>
      <c r="N679" s="248"/>
      <c r="O679" s="249">
        <f t="shared" si="10"/>
        <v>0</v>
      </c>
      <c r="P679" s="250"/>
      <c r="Q679" s="251"/>
      <c r="S679" s="14"/>
      <c r="T679" s="11"/>
    </row>
    <row r="680" spans="1:20" x14ac:dyDescent="0.25">
      <c r="B680" s="247" t="s">
        <v>149</v>
      </c>
      <c r="C680" s="339"/>
      <c r="D680" s="248"/>
      <c r="E680" s="248"/>
      <c r="F680" s="248"/>
      <c r="G680" s="248"/>
      <c r="H680" s="248"/>
      <c r="I680" s="248"/>
      <c r="J680" s="248"/>
      <c r="K680" s="248"/>
      <c r="L680" s="248"/>
      <c r="M680" s="248"/>
      <c r="N680" s="248"/>
      <c r="O680" s="249">
        <f t="shared" si="10"/>
        <v>0</v>
      </c>
      <c r="P680" s="250"/>
      <c r="Q680" s="251"/>
      <c r="S680" s="14"/>
      <c r="T680" s="11"/>
    </row>
    <row r="681" spans="1:20" x14ac:dyDescent="0.25">
      <c r="B681" s="247" t="s">
        <v>149</v>
      </c>
      <c r="C681" s="340" t="s">
        <v>37</v>
      </c>
      <c r="D681" s="248"/>
      <c r="E681" s="248"/>
      <c r="F681" s="248"/>
      <c r="G681" s="248"/>
      <c r="H681" s="248"/>
      <c r="I681" s="248"/>
      <c r="J681" s="248"/>
      <c r="K681" s="248"/>
      <c r="L681" s="248"/>
      <c r="M681" s="248"/>
      <c r="N681" s="248"/>
      <c r="O681" s="249">
        <f t="shared" si="10"/>
        <v>0</v>
      </c>
      <c r="P681" s="250"/>
      <c r="Q681" s="251"/>
      <c r="S681" s="14"/>
      <c r="T681" s="11"/>
    </row>
    <row r="682" spans="1:20" x14ac:dyDescent="0.25">
      <c r="B682" s="247" t="s">
        <v>149</v>
      </c>
      <c r="C682" s="341"/>
      <c r="D682" s="248"/>
      <c r="E682" s="248"/>
      <c r="F682" s="248"/>
      <c r="G682" s="248"/>
      <c r="H682" s="248"/>
      <c r="I682" s="248"/>
      <c r="J682" s="248"/>
      <c r="K682" s="248"/>
      <c r="L682" s="248"/>
      <c r="M682" s="248"/>
      <c r="N682" s="248"/>
      <c r="O682" s="249">
        <f t="shared" si="10"/>
        <v>0</v>
      </c>
      <c r="P682" s="250"/>
      <c r="Q682" s="251"/>
      <c r="S682" s="14"/>
      <c r="T682" s="11"/>
    </row>
    <row r="683" spans="1:20" x14ac:dyDescent="0.25">
      <c r="B683" s="465" t="s">
        <v>150</v>
      </c>
      <c r="C683" s="466"/>
      <c r="D683" s="466"/>
      <c r="E683" s="466"/>
      <c r="F683" s="466"/>
      <c r="G683" s="466"/>
      <c r="H683" s="466"/>
      <c r="I683" s="466"/>
      <c r="J683" s="466"/>
      <c r="K683" s="466"/>
      <c r="L683" s="466"/>
      <c r="M683" s="466"/>
      <c r="N683" s="466"/>
      <c r="O683" s="466"/>
      <c r="P683" s="242">
        <f>SUM(O685:O698)</f>
        <v>0</v>
      </c>
      <c r="Q683" s="243">
        <f>SUM(Q685:Q698)</f>
        <v>0</v>
      </c>
      <c r="S683" s="14"/>
      <c r="T683" s="11"/>
    </row>
    <row r="684" spans="1:20" x14ac:dyDescent="0.25">
      <c r="B684" s="342" t="s">
        <v>0</v>
      </c>
      <c r="C684" s="244" t="s">
        <v>1</v>
      </c>
      <c r="D684" s="244" t="s">
        <v>2</v>
      </c>
      <c r="E684" s="244" t="s">
        <v>28</v>
      </c>
      <c r="F684" s="244" t="s">
        <v>3</v>
      </c>
      <c r="G684" s="244" t="s">
        <v>4</v>
      </c>
      <c r="H684" s="244" t="s">
        <v>5</v>
      </c>
      <c r="I684" s="244" t="s">
        <v>6</v>
      </c>
      <c r="J684" s="244" t="s">
        <v>7</v>
      </c>
      <c r="K684" s="244" t="s">
        <v>8</v>
      </c>
      <c r="L684" s="244" t="s">
        <v>9</v>
      </c>
      <c r="M684" s="244" t="s">
        <v>10</v>
      </c>
      <c r="N684" s="244" t="s">
        <v>11</v>
      </c>
      <c r="O684" s="244" t="s">
        <v>12</v>
      </c>
      <c r="P684" s="245" t="s">
        <v>22</v>
      </c>
      <c r="Q684" s="246" t="s">
        <v>37</v>
      </c>
      <c r="S684" s="14"/>
      <c r="T684" s="11"/>
    </row>
    <row r="685" spans="1:20" x14ac:dyDescent="0.25">
      <c r="B685" s="247" t="s">
        <v>150</v>
      </c>
      <c r="C685" s="339"/>
      <c r="D685" s="248"/>
      <c r="E685" s="248"/>
      <c r="F685" s="248"/>
      <c r="G685" s="248"/>
      <c r="H685" s="248"/>
      <c r="I685" s="248"/>
      <c r="J685" s="248"/>
      <c r="K685" s="248"/>
      <c r="L685" s="248"/>
      <c r="M685" s="248"/>
      <c r="N685" s="248"/>
      <c r="O685" s="249">
        <f t="shared" si="10"/>
        <v>0</v>
      </c>
      <c r="P685" s="250"/>
      <c r="Q685" s="251"/>
      <c r="S685" s="14"/>
      <c r="T685" s="11"/>
    </row>
    <row r="686" spans="1:20" x14ac:dyDescent="0.25">
      <c r="B686" s="247" t="s">
        <v>150</v>
      </c>
      <c r="C686" s="339"/>
      <c r="D686" s="248"/>
      <c r="E686" s="248"/>
      <c r="F686" s="248"/>
      <c r="G686" s="248"/>
      <c r="H686" s="248"/>
      <c r="I686" s="248"/>
      <c r="J686" s="248"/>
      <c r="K686" s="248"/>
      <c r="L686" s="248"/>
      <c r="M686" s="248"/>
      <c r="N686" s="248"/>
      <c r="O686" s="249">
        <f t="shared" si="10"/>
        <v>0</v>
      </c>
      <c r="P686" s="250"/>
      <c r="Q686" s="251"/>
      <c r="S686" s="14"/>
      <c r="T686" s="11"/>
    </row>
    <row r="687" spans="1:20" x14ac:dyDescent="0.25">
      <c r="B687" s="247" t="s">
        <v>150</v>
      </c>
      <c r="C687" s="339"/>
      <c r="D687" s="248"/>
      <c r="E687" s="248"/>
      <c r="F687" s="248"/>
      <c r="G687" s="248"/>
      <c r="H687" s="248"/>
      <c r="I687" s="248"/>
      <c r="J687" s="248"/>
      <c r="K687" s="248"/>
      <c r="L687" s="248"/>
      <c r="M687" s="248"/>
      <c r="N687" s="248"/>
      <c r="O687" s="249">
        <f t="shared" si="10"/>
        <v>0</v>
      </c>
      <c r="P687" s="250"/>
      <c r="Q687" s="251"/>
      <c r="S687" s="14"/>
      <c r="T687" s="11"/>
    </row>
    <row r="688" spans="1:20" x14ac:dyDescent="0.25">
      <c r="B688" s="247" t="s">
        <v>150</v>
      </c>
      <c r="C688" s="339"/>
      <c r="D688" s="248"/>
      <c r="E688" s="248"/>
      <c r="F688" s="248"/>
      <c r="G688" s="248"/>
      <c r="H688" s="248"/>
      <c r="I688" s="248"/>
      <c r="J688" s="248"/>
      <c r="K688" s="248"/>
      <c r="L688" s="248"/>
      <c r="M688" s="248"/>
      <c r="N688" s="248"/>
      <c r="O688" s="249">
        <f t="shared" si="10"/>
        <v>0</v>
      </c>
      <c r="P688" s="250"/>
      <c r="Q688" s="251"/>
      <c r="S688" s="14"/>
      <c r="T688" s="11"/>
    </row>
    <row r="689" spans="2:20" x14ac:dyDescent="0.25">
      <c r="B689" s="247" t="s">
        <v>150</v>
      </c>
      <c r="C689" s="339"/>
      <c r="D689" s="248"/>
      <c r="E689" s="248"/>
      <c r="F689" s="248"/>
      <c r="G689" s="248"/>
      <c r="H689" s="248"/>
      <c r="I689" s="248"/>
      <c r="J689" s="248"/>
      <c r="K689" s="248"/>
      <c r="L689" s="248"/>
      <c r="M689" s="248"/>
      <c r="N689" s="248"/>
      <c r="O689" s="249">
        <f t="shared" si="10"/>
        <v>0</v>
      </c>
      <c r="P689" s="250"/>
      <c r="Q689" s="251"/>
      <c r="S689" s="14"/>
      <c r="T689" s="11"/>
    </row>
    <row r="690" spans="2:20" x14ac:dyDescent="0.25">
      <c r="B690" s="247" t="s">
        <v>150</v>
      </c>
      <c r="C690" s="339"/>
      <c r="D690" s="248"/>
      <c r="E690" s="248"/>
      <c r="F690" s="248"/>
      <c r="G690" s="248"/>
      <c r="H690" s="248"/>
      <c r="I690" s="248"/>
      <c r="J690" s="248"/>
      <c r="K690" s="248"/>
      <c r="L690" s="248"/>
      <c r="M690" s="248"/>
      <c r="N690" s="248"/>
      <c r="O690" s="249">
        <f t="shared" si="10"/>
        <v>0</v>
      </c>
      <c r="P690" s="250"/>
      <c r="Q690" s="251"/>
      <c r="S690" s="14"/>
      <c r="T690" s="11"/>
    </row>
    <row r="691" spans="2:20" x14ac:dyDescent="0.25">
      <c r="B691" s="247" t="s">
        <v>150</v>
      </c>
      <c r="C691" s="339"/>
      <c r="D691" s="248"/>
      <c r="E691" s="248"/>
      <c r="F691" s="248"/>
      <c r="G691" s="248"/>
      <c r="H691" s="248"/>
      <c r="I691" s="248"/>
      <c r="J691" s="248"/>
      <c r="K691" s="248"/>
      <c r="L691" s="248"/>
      <c r="M691" s="248"/>
      <c r="N691" s="248"/>
      <c r="O691" s="249">
        <f t="shared" si="10"/>
        <v>0</v>
      </c>
      <c r="P691" s="250"/>
      <c r="Q691" s="251"/>
      <c r="S691" s="14"/>
      <c r="T691" s="11"/>
    </row>
    <row r="692" spans="2:20" x14ac:dyDescent="0.25">
      <c r="B692" s="247" t="s">
        <v>150</v>
      </c>
      <c r="C692" s="339"/>
      <c r="D692" s="248"/>
      <c r="E692" s="248"/>
      <c r="F692" s="248"/>
      <c r="G692" s="248"/>
      <c r="H692" s="248"/>
      <c r="I692" s="248"/>
      <c r="J692" s="248"/>
      <c r="K692" s="248"/>
      <c r="L692" s="248"/>
      <c r="M692" s="248"/>
      <c r="N692" s="248"/>
      <c r="O692" s="249">
        <f t="shared" si="10"/>
        <v>0</v>
      </c>
      <c r="P692" s="250"/>
      <c r="Q692" s="251"/>
      <c r="S692" s="14"/>
      <c r="T692" s="11"/>
    </row>
    <row r="693" spans="2:20" x14ac:dyDescent="0.25">
      <c r="B693" s="247" t="s">
        <v>150</v>
      </c>
      <c r="C693" s="339"/>
      <c r="D693" s="248"/>
      <c r="E693" s="248"/>
      <c r="F693" s="248"/>
      <c r="G693" s="248"/>
      <c r="H693" s="248"/>
      <c r="I693" s="248"/>
      <c r="J693" s="248"/>
      <c r="K693" s="248"/>
      <c r="L693" s="248"/>
      <c r="M693" s="248"/>
      <c r="N693" s="248"/>
      <c r="O693" s="249">
        <f t="shared" si="10"/>
        <v>0</v>
      </c>
      <c r="P693" s="250"/>
      <c r="Q693" s="251"/>
      <c r="S693" s="14"/>
      <c r="T693" s="11"/>
    </row>
    <row r="694" spans="2:20" x14ac:dyDescent="0.25">
      <c r="B694" s="247" t="s">
        <v>150</v>
      </c>
      <c r="C694" s="339"/>
      <c r="D694" s="248"/>
      <c r="E694" s="248"/>
      <c r="F694" s="248"/>
      <c r="G694" s="248"/>
      <c r="H694" s="248"/>
      <c r="I694" s="248"/>
      <c r="J694" s="248"/>
      <c r="K694" s="248"/>
      <c r="L694" s="248"/>
      <c r="M694" s="248"/>
      <c r="N694" s="248"/>
      <c r="O694" s="249">
        <f t="shared" si="10"/>
        <v>0</v>
      </c>
      <c r="P694" s="250"/>
      <c r="Q694" s="251"/>
      <c r="S694" s="14"/>
      <c r="T694" s="11"/>
    </row>
    <row r="695" spans="2:20" x14ac:dyDescent="0.25">
      <c r="B695" s="247" t="s">
        <v>150</v>
      </c>
      <c r="C695" s="339"/>
      <c r="D695" s="248"/>
      <c r="E695" s="248"/>
      <c r="F695" s="248"/>
      <c r="G695" s="248"/>
      <c r="H695" s="248"/>
      <c r="I695" s="248"/>
      <c r="J695" s="248"/>
      <c r="K695" s="248"/>
      <c r="L695" s="248"/>
      <c r="M695" s="248"/>
      <c r="N695" s="248"/>
      <c r="O695" s="249">
        <f t="shared" si="10"/>
        <v>0</v>
      </c>
      <c r="P695" s="250"/>
      <c r="Q695" s="251"/>
      <c r="S695" s="14"/>
      <c r="T695" s="11"/>
    </row>
    <row r="696" spans="2:20" x14ac:dyDescent="0.25">
      <c r="B696" s="247" t="s">
        <v>150</v>
      </c>
      <c r="C696" s="339"/>
      <c r="D696" s="248"/>
      <c r="E696" s="248"/>
      <c r="F696" s="248"/>
      <c r="G696" s="248"/>
      <c r="H696" s="248"/>
      <c r="I696" s="248"/>
      <c r="J696" s="248"/>
      <c r="K696" s="248"/>
      <c r="L696" s="248"/>
      <c r="M696" s="248"/>
      <c r="N696" s="248"/>
      <c r="O696" s="249">
        <f t="shared" si="10"/>
        <v>0</v>
      </c>
      <c r="P696" s="250"/>
      <c r="Q696" s="251"/>
      <c r="S696" s="14"/>
      <c r="T696" s="11"/>
    </row>
    <row r="697" spans="2:20" x14ac:dyDescent="0.25">
      <c r="B697" s="247" t="s">
        <v>150</v>
      </c>
      <c r="C697" s="340" t="s">
        <v>37</v>
      </c>
      <c r="D697" s="248"/>
      <c r="E697" s="248"/>
      <c r="F697" s="248"/>
      <c r="G697" s="248"/>
      <c r="H697" s="248"/>
      <c r="I697" s="248"/>
      <c r="J697" s="248"/>
      <c r="K697" s="248"/>
      <c r="L697" s="248"/>
      <c r="M697" s="248"/>
      <c r="N697" s="248"/>
      <c r="O697" s="249">
        <f t="shared" si="10"/>
        <v>0</v>
      </c>
      <c r="P697" s="250"/>
      <c r="Q697" s="251"/>
      <c r="S697" s="14"/>
      <c r="T697" s="11"/>
    </row>
    <row r="698" spans="2:20" x14ac:dyDescent="0.25">
      <c r="B698" s="247" t="s">
        <v>150</v>
      </c>
      <c r="C698" s="341"/>
      <c r="D698" s="248"/>
      <c r="E698" s="248"/>
      <c r="F698" s="248"/>
      <c r="G698" s="248"/>
      <c r="H698" s="248"/>
      <c r="I698" s="248"/>
      <c r="J698" s="248"/>
      <c r="K698" s="248"/>
      <c r="L698" s="248"/>
      <c r="M698" s="248"/>
      <c r="N698" s="248"/>
      <c r="O698" s="249">
        <f t="shared" si="10"/>
        <v>0</v>
      </c>
      <c r="P698" s="250"/>
      <c r="Q698" s="251"/>
      <c r="S698" s="14"/>
      <c r="T698" s="11"/>
    </row>
    <row r="699" spans="2:20" x14ac:dyDescent="0.25">
      <c r="B699" s="465" t="s">
        <v>151</v>
      </c>
      <c r="C699" s="466"/>
      <c r="D699" s="466"/>
      <c r="E699" s="466"/>
      <c r="F699" s="466"/>
      <c r="G699" s="466"/>
      <c r="H699" s="466"/>
      <c r="I699" s="466"/>
      <c r="J699" s="466"/>
      <c r="K699" s="466"/>
      <c r="L699" s="466"/>
      <c r="M699" s="466"/>
      <c r="N699" s="466"/>
      <c r="O699" s="466"/>
      <c r="P699" s="242">
        <f>SUM(O701:O709)</f>
        <v>0</v>
      </c>
      <c r="Q699" s="243">
        <f>SUM(Q701:Q709)</f>
        <v>0</v>
      </c>
      <c r="S699" s="14"/>
      <c r="T699" s="11"/>
    </row>
    <row r="700" spans="2:20" x14ac:dyDescent="0.25">
      <c r="B700" s="342" t="s">
        <v>0</v>
      </c>
      <c r="C700" s="244" t="s">
        <v>1</v>
      </c>
      <c r="D700" s="244" t="s">
        <v>2</v>
      </c>
      <c r="E700" s="244" t="s">
        <v>28</v>
      </c>
      <c r="F700" s="244" t="s">
        <v>3</v>
      </c>
      <c r="G700" s="244" t="s">
        <v>4</v>
      </c>
      <c r="H700" s="244" t="s">
        <v>5</v>
      </c>
      <c r="I700" s="244" t="s">
        <v>6</v>
      </c>
      <c r="J700" s="244" t="s">
        <v>7</v>
      </c>
      <c r="K700" s="244" t="s">
        <v>8</v>
      </c>
      <c r="L700" s="244" t="s">
        <v>9</v>
      </c>
      <c r="M700" s="244" t="s">
        <v>10</v>
      </c>
      <c r="N700" s="244" t="s">
        <v>11</v>
      </c>
      <c r="O700" s="244" t="s">
        <v>12</v>
      </c>
      <c r="P700" s="245" t="s">
        <v>22</v>
      </c>
      <c r="Q700" s="246" t="s">
        <v>37</v>
      </c>
      <c r="S700" s="14"/>
      <c r="T700" s="11"/>
    </row>
    <row r="701" spans="2:20" x14ac:dyDescent="0.25">
      <c r="B701" s="247" t="s">
        <v>151</v>
      </c>
      <c r="C701" s="339"/>
      <c r="D701" s="248"/>
      <c r="E701" s="248"/>
      <c r="F701" s="248"/>
      <c r="G701" s="248"/>
      <c r="H701" s="248"/>
      <c r="I701" s="248"/>
      <c r="J701" s="248"/>
      <c r="K701" s="248"/>
      <c r="L701" s="248"/>
      <c r="M701" s="248"/>
      <c r="N701" s="248"/>
      <c r="O701" s="249">
        <f t="shared" si="10"/>
        <v>0</v>
      </c>
      <c r="P701" s="250"/>
      <c r="Q701" s="251"/>
      <c r="S701" s="14"/>
      <c r="T701" s="11"/>
    </row>
    <row r="702" spans="2:20" x14ac:dyDescent="0.25">
      <c r="B702" s="247" t="s">
        <v>151</v>
      </c>
      <c r="C702" s="339"/>
      <c r="D702" s="248"/>
      <c r="E702" s="248"/>
      <c r="F702" s="248"/>
      <c r="G702" s="248"/>
      <c r="H702" s="248"/>
      <c r="I702" s="248"/>
      <c r="J702" s="248"/>
      <c r="K702" s="248"/>
      <c r="L702" s="248"/>
      <c r="M702" s="248"/>
      <c r="N702" s="248"/>
      <c r="O702" s="249">
        <f t="shared" si="10"/>
        <v>0</v>
      </c>
      <c r="P702" s="250"/>
      <c r="Q702" s="251"/>
      <c r="S702" s="14"/>
      <c r="T702" s="11"/>
    </row>
    <row r="703" spans="2:20" x14ac:dyDescent="0.25">
      <c r="B703" s="247" t="s">
        <v>151</v>
      </c>
      <c r="C703" s="339"/>
      <c r="D703" s="248"/>
      <c r="E703" s="248"/>
      <c r="F703" s="248"/>
      <c r="G703" s="248"/>
      <c r="H703" s="248"/>
      <c r="I703" s="248"/>
      <c r="J703" s="248"/>
      <c r="K703" s="248"/>
      <c r="L703" s="248"/>
      <c r="M703" s="248"/>
      <c r="N703" s="248"/>
      <c r="O703" s="249">
        <f t="shared" si="10"/>
        <v>0</v>
      </c>
      <c r="P703" s="250"/>
      <c r="Q703" s="251"/>
      <c r="S703" s="14"/>
      <c r="T703" s="11"/>
    </row>
    <row r="704" spans="2:20" x14ac:dyDescent="0.25">
      <c r="B704" s="247" t="s">
        <v>151</v>
      </c>
      <c r="C704" s="339"/>
      <c r="D704" s="248"/>
      <c r="E704" s="248"/>
      <c r="F704" s="248"/>
      <c r="G704" s="248"/>
      <c r="H704" s="248"/>
      <c r="I704" s="248"/>
      <c r="J704" s="248"/>
      <c r="K704" s="248"/>
      <c r="L704" s="248"/>
      <c r="M704" s="248"/>
      <c r="N704" s="248"/>
      <c r="O704" s="249">
        <f t="shared" si="10"/>
        <v>0</v>
      </c>
      <c r="P704" s="250"/>
      <c r="Q704" s="251"/>
      <c r="S704" s="14"/>
      <c r="T704" s="11"/>
    </row>
    <row r="705" spans="2:20" x14ac:dyDescent="0.25">
      <c r="B705" s="247" t="s">
        <v>151</v>
      </c>
      <c r="C705" s="339"/>
      <c r="D705" s="248"/>
      <c r="E705" s="248"/>
      <c r="F705" s="248"/>
      <c r="G705" s="248"/>
      <c r="H705" s="248"/>
      <c r="I705" s="248"/>
      <c r="J705" s="248"/>
      <c r="K705" s="248"/>
      <c r="L705" s="248"/>
      <c r="M705" s="248"/>
      <c r="N705" s="248"/>
      <c r="O705" s="249">
        <f t="shared" si="10"/>
        <v>0</v>
      </c>
      <c r="P705" s="250"/>
      <c r="Q705" s="251"/>
      <c r="S705" s="14"/>
      <c r="T705" s="11"/>
    </row>
    <row r="706" spans="2:20" x14ac:dyDescent="0.25">
      <c r="B706" s="247" t="s">
        <v>151</v>
      </c>
      <c r="C706" s="339"/>
      <c r="D706" s="248"/>
      <c r="E706" s="248"/>
      <c r="F706" s="248"/>
      <c r="G706" s="248"/>
      <c r="H706" s="248"/>
      <c r="I706" s="248"/>
      <c r="J706" s="248"/>
      <c r="K706" s="248"/>
      <c r="L706" s="248"/>
      <c r="M706" s="248"/>
      <c r="N706" s="248"/>
      <c r="O706" s="249">
        <f t="shared" si="10"/>
        <v>0</v>
      </c>
      <c r="P706" s="250"/>
      <c r="Q706" s="251"/>
      <c r="S706" s="14"/>
      <c r="T706" s="11"/>
    </row>
    <row r="707" spans="2:20" x14ac:dyDescent="0.25">
      <c r="B707" s="247" t="s">
        <v>151</v>
      </c>
      <c r="C707" s="339"/>
      <c r="D707" s="248"/>
      <c r="E707" s="248"/>
      <c r="F707" s="248"/>
      <c r="G707" s="248"/>
      <c r="H707" s="248"/>
      <c r="I707" s="248"/>
      <c r="J707" s="248"/>
      <c r="K707" s="248"/>
      <c r="L707" s="248"/>
      <c r="M707" s="248"/>
      <c r="N707" s="248"/>
      <c r="O707" s="249">
        <f t="shared" si="10"/>
        <v>0</v>
      </c>
      <c r="P707" s="250"/>
      <c r="Q707" s="251"/>
      <c r="S707" s="14"/>
      <c r="T707" s="11"/>
    </row>
    <row r="708" spans="2:20" x14ac:dyDescent="0.25">
      <c r="B708" s="247" t="s">
        <v>151</v>
      </c>
      <c r="C708" s="340" t="s">
        <v>37</v>
      </c>
      <c r="D708" s="248"/>
      <c r="E708" s="248"/>
      <c r="F708" s="248"/>
      <c r="G708" s="248"/>
      <c r="H708" s="248"/>
      <c r="I708" s="248"/>
      <c r="J708" s="248"/>
      <c r="K708" s="248"/>
      <c r="L708" s="248"/>
      <c r="M708" s="248"/>
      <c r="N708" s="248"/>
      <c r="O708" s="249">
        <f t="shared" si="10"/>
        <v>0</v>
      </c>
      <c r="P708" s="250"/>
      <c r="Q708" s="251"/>
      <c r="S708" s="14"/>
      <c r="T708" s="11"/>
    </row>
    <row r="709" spans="2:20" x14ac:dyDescent="0.25">
      <c r="B709" s="247" t="s">
        <v>151</v>
      </c>
      <c r="C709" s="341"/>
      <c r="D709" s="248"/>
      <c r="E709" s="248"/>
      <c r="F709" s="248"/>
      <c r="G709" s="248"/>
      <c r="H709" s="248"/>
      <c r="I709" s="248"/>
      <c r="J709" s="248"/>
      <c r="K709" s="248"/>
      <c r="L709" s="248"/>
      <c r="M709" s="248"/>
      <c r="N709" s="248"/>
      <c r="O709" s="249">
        <f t="shared" si="10"/>
        <v>0</v>
      </c>
      <c r="P709" s="250"/>
      <c r="Q709" s="251"/>
      <c r="S709" s="14"/>
      <c r="T709" s="11"/>
    </row>
    <row r="710" spans="2:20" x14ac:dyDescent="0.25">
      <c r="B710" s="465" t="s">
        <v>152</v>
      </c>
      <c r="C710" s="466"/>
      <c r="D710" s="466"/>
      <c r="E710" s="466"/>
      <c r="F710" s="466"/>
      <c r="G710" s="466"/>
      <c r="H710" s="466"/>
      <c r="I710" s="466"/>
      <c r="J710" s="466"/>
      <c r="K710" s="466"/>
      <c r="L710" s="466"/>
      <c r="M710" s="466"/>
      <c r="N710" s="466"/>
      <c r="O710" s="466"/>
      <c r="P710" s="242">
        <f>SUM(O712:O720)</f>
        <v>0</v>
      </c>
      <c r="Q710" s="243">
        <f>SUM(Q712:Q720)</f>
        <v>0</v>
      </c>
      <c r="S710" s="14"/>
      <c r="T710" s="11"/>
    </row>
    <row r="711" spans="2:20" x14ac:dyDescent="0.25">
      <c r="B711" s="342" t="s">
        <v>0</v>
      </c>
      <c r="C711" s="244" t="s">
        <v>1</v>
      </c>
      <c r="D711" s="244" t="s">
        <v>2</v>
      </c>
      <c r="E711" s="244" t="s">
        <v>28</v>
      </c>
      <c r="F711" s="244" t="s">
        <v>3</v>
      </c>
      <c r="G711" s="244" t="s">
        <v>4</v>
      </c>
      <c r="H711" s="244" t="s">
        <v>5</v>
      </c>
      <c r="I711" s="244" t="s">
        <v>6</v>
      </c>
      <c r="J711" s="244" t="s">
        <v>7</v>
      </c>
      <c r="K711" s="244" t="s">
        <v>8</v>
      </c>
      <c r="L711" s="244" t="s">
        <v>9</v>
      </c>
      <c r="M711" s="244" t="s">
        <v>10</v>
      </c>
      <c r="N711" s="244" t="s">
        <v>11</v>
      </c>
      <c r="O711" s="244" t="s">
        <v>12</v>
      </c>
      <c r="P711" s="245" t="s">
        <v>22</v>
      </c>
      <c r="Q711" s="246" t="s">
        <v>37</v>
      </c>
      <c r="S711" s="14"/>
      <c r="T711" s="11"/>
    </row>
    <row r="712" spans="2:20" x14ac:dyDescent="0.25">
      <c r="B712" s="247" t="s">
        <v>152</v>
      </c>
      <c r="C712" s="339"/>
      <c r="D712" s="248"/>
      <c r="E712" s="248"/>
      <c r="F712" s="248"/>
      <c r="G712" s="248"/>
      <c r="H712" s="248"/>
      <c r="I712" s="248"/>
      <c r="J712" s="248"/>
      <c r="K712" s="248"/>
      <c r="L712" s="248"/>
      <c r="M712" s="248"/>
      <c r="N712" s="248"/>
      <c r="O712" s="249">
        <f t="shared" si="10"/>
        <v>0</v>
      </c>
      <c r="P712" s="250"/>
      <c r="Q712" s="251"/>
      <c r="S712" s="14"/>
      <c r="T712" s="11"/>
    </row>
    <row r="713" spans="2:20" x14ac:dyDescent="0.25">
      <c r="B713" s="247" t="s">
        <v>152</v>
      </c>
      <c r="C713" s="339"/>
      <c r="D713" s="248"/>
      <c r="E713" s="248"/>
      <c r="F713" s="248"/>
      <c r="G713" s="248"/>
      <c r="H713" s="248"/>
      <c r="I713" s="248"/>
      <c r="J713" s="248"/>
      <c r="K713" s="248"/>
      <c r="L713" s="248"/>
      <c r="M713" s="248"/>
      <c r="N713" s="248"/>
      <c r="O713" s="249">
        <f t="shared" si="10"/>
        <v>0</v>
      </c>
      <c r="P713" s="250"/>
      <c r="Q713" s="251"/>
      <c r="S713" s="14"/>
      <c r="T713" s="11"/>
    </row>
    <row r="714" spans="2:20" x14ac:dyDescent="0.25">
      <c r="B714" s="247" t="s">
        <v>152</v>
      </c>
      <c r="C714" s="339"/>
      <c r="D714" s="248"/>
      <c r="E714" s="248"/>
      <c r="F714" s="248"/>
      <c r="G714" s="248"/>
      <c r="H714" s="248"/>
      <c r="I714" s="248"/>
      <c r="J714" s="248"/>
      <c r="K714" s="248"/>
      <c r="L714" s="248"/>
      <c r="M714" s="248"/>
      <c r="N714" s="248"/>
      <c r="O714" s="249">
        <f t="shared" si="10"/>
        <v>0</v>
      </c>
      <c r="P714" s="250"/>
      <c r="Q714" s="251"/>
      <c r="S714" s="14"/>
      <c r="T714" s="11"/>
    </row>
    <row r="715" spans="2:20" x14ac:dyDescent="0.25">
      <c r="B715" s="247" t="s">
        <v>152</v>
      </c>
      <c r="C715" s="339"/>
      <c r="D715" s="248"/>
      <c r="E715" s="248"/>
      <c r="F715" s="248"/>
      <c r="G715" s="248"/>
      <c r="H715" s="248"/>
      <c r="I715" s="248"/>
      <c r="J715" s="248"/>
      <c r="K715" s="248"/>
      <c r="L715" s="248"/>
      <c r="M715" s="248"/>
      <c r="N715" s="248"/>
      <c r="O715" s="249">
        <f t="shared" si="10"/>
        <v>0</v>
      </c>
      <c r="P715" s="250"/>
      <c r="Q715" s="251"/>
      <c r="S715" s="14"/>
      <c r="T715" s="11"/>
    </row>
    <row r="716" spans="2:20" x14ac:dyDescent="0.25">
      <c r="B716" s="247" t="s">
        <v>152</v>
      </c>
      <c r="C716" s="343"/>
      <c r="D716" s="248"/>
      <c r="E716" s="248"/>
      <c r="F716" s="248"/>
      <c r="G716" s="248"/>
      <c r="H716" s="248"/>
      <c r="I716" s="248"/>
      <c r="J716" s="248"/>
      <c r="K716" s="248"/>
      <c r="L716" s="248"/>
      <c r="M716" s="248"/>
      <c r="N716" s="248"/>
      <c r="O716" s="249">
        <f t="shared" si="10"/>
        <v>0</v>
      </c>
      <c r="P716" s="250"/>
      <c r="Q716" s="251"/>
      <c r="S716" s="14"/>
      <c r="T716" s="11"/>
    </row>
    <row r="717" spans="2:20" x14ac:dyDescent="0.25">
      <c r="B717" s="247" t="s">
        <v>152</v>
      </c>
      <c r="C717" s="343"/>
      <c r="D717" s="248"/>
      <c r="E717" s="248"/>
      <c r="F717" s="248"/>
      <c r="G717" s="248"/>
      <c r="H717" s="248"/>
      <c r="I717" s="248"/>
      <c r="J717" s="248"/>
      <c r="K717" s="248"/>
      <c r="L717" s="248"/>
      <c r="M717" s="248"/>
      <c r="N717" s="248"/>
      <c r="O717" s="249">
        <f t="shared" si="10"/>
        <v>0</v>
      </c>
      <c r="P717" s="250"/>
      <c r="Q717" s="251"/>
      <c r="S717" s="14"/>
      <c r="T717" s="11"/>
    </row>
    <row r="718" spans="2:20" x14ac:dyDescent="0.25">
      <c r="B718" s="247" t="s">
        <v>152</v>
      </c>
      <c r="C718" s="339"/>
      <c r="D718" s="248"/>
      <c r="E718" s="248"/>
      <c r="F718" s="248"/>
      <c r="G718" s="248"/>
      <c r="H718" s="248"/>
      <c r="I718" s="248"/>
      <c r="J718" s="248"/>
      <c r="K718" s="248"/>
      <c r="L718" s="248"/>
      <c r="M718" s="248"/>
      <c r="N718" s="248"/>
      <c r="O718" s="249">
        <f t="shared" si="10"/>
        <v>0</v>
      </c>
      <c r="P718" s="250"/>
      <c r="Q718" s="251"/>
      <c r="S718" s="14"/>
      <c r="T718" s="11"/>
    </row>
    <row r="719" spans="2:20" x14ac:dyDescent="0.25">
      <c r="B719" s="247" t="s">
        <v>152</v>
      </c>
      <c r="C719" s="340" t="s">
        <v>37</v>
      </c>
      <c r="D719" s="248"/>
      <c r="E719" s="248"/>
      <c r="F719" s="248"/>
      <c r="G719" s="248"/>
      <c r="H719" s="248"/>
      <c r="I719" s="248"/>
      <c r="J719" s="248"/>
      <c r="K719" s="248"/>
      <c r="L719" s="248"/>
      <c r="M719" s="248"/>
      <c r="N719" s="248"/>
      <c r="O719" s="249">
        <f t="shared" si="10"/>
        <v>0</v>
      </c>
      <c r="P719" s="250"/>
      <c r="Q719" s="251"/>
      <c r="S719" s="14"/>
      <c r="T719" s="11"/>
    </row>
    <row r="720" spans="2:20" x14ac:dyDescent="0.25">
      <c r="B720" s="247" t="s">
        <v>152</v>
      </c>
      <c r="C720" s="341"/>
      <c r="D720" s="248"/>
      <c r="E720" s="248"/>
      <c r="F720" s="248"/>
      <c r="G720" s="248"/>
      <c r="H720" s="248"/>
      <c r="I720" s="248"/>
      <c r="J720" s="248"/>
      <c r="K720" s="248"/>
      <c r="L720" s="248"/>
      <c r="M720" s="248"/>
      <c r="N720" s="248"/>
      <c r="O720" s="249">
        <f t="shared" si="10"/>
        <v>0</v>
      </c>
      <c r="P720" s="250"/>
      <c r="Q720" s="251"/>
      <c r="S720" s="14"/>
      <c r="T720" s="11"/>
    </row>
    <row r="721" spans="2:20" x14ac:dyDescent="0.25">
      <c r="B721" s="465" t="s">
        <v>153</v>
      </c>
      <c r="C721" s="466"/>
      <c r="D721" s="466"/>
      <c r="E721" s="466"/>
      <c r="F721" s="466"/>
      <c r="G721" s="466"/>
      <c r="H721" s="466"/>
      <c r="I721" s="466"/>
      <c r="J721" s="466"/>
      <c r="K721" s="466"/>
      <c r="L721" s="466"/>
      <c r="M721" s="466"/>
      <c r="N721" s="466"/>
      <c r="O721" s="466"/>
      <c r="P721" s="242">
        <f>SUM(O723:O731)</f>
        <v>0</v>
      </c>
      <c r="Q721" s="243">
        <f>SUM(Q723:Q731)</f>
        <v>0</v>
      </c>
      <c r="S721" s="14"/>
      <c r="T721" s="11"/>
    </row>
    <row r="722" spans="2:20" x14ac:dyDescent="0.25">
      <c r="B722" s="342" t="s">
        <v>0</v>
      </c>
      <c r="C722" s="244" t="s">
        <v>1</v>
      </c>
      <c r="D722" s="244" t="s">
        <v>2</v>
      </c>
      <c r="E722" s="244" t="s">
        <v>28</v>
      </c>
      <c r="F722" s="244" t="s">
        <v>3</v>
      </c>
      <c r="G722" s="244" t="s">
        <v>4</v>
      </c>
      <c r="H722" s="244" t="s">
        <v>5</v>
      </c>
      <c r="I722" s="244" t="s">
        <v>6</v>
      </c>
      <c r="J722" s="244" t="s">
        <v>7</v>
      </c>
      <c r="K722" s="244" t="s">
        <v>8</v>
      </c>
      <c r="L722" s="244" t="s">
        <v>9</v>
      </c>
      <c r="M722" s="244" t="s">
        <v>10</v>
      </c>
      <c r="N722" s="244" t="s">
        <v>11</v>
      </c>
      <c r="O722" s="244" t="s">
        <v>12</v>
      </c>
      <c r="P722" s="245" t="s">
        <v>22</v>
      </c>
      <c r="Q722" s="246" t="s">
        <v>37</v>
      </c>
      <c r="S722" s="14"/>
      <c r="T722" s="11"/>
    </row>
    <row r="723" spans="2:20" x14ac:dyDescent="0.25">
      <c r="B723" s="247" t="s">
        <v>153</v>
      </c>
      <c r="C723" s="339"/>
      <c r="D723" s="248"/>
      <c r="E723" s="248"/>
      <c r="F723" s="248"/>
      <c r="G723" s="248"/>
      <c r="H723" s="248"/>
      <c r="I723" s="248"/>
      <c r="J723" s="248"/>
      <c r="K723" s="248"/>
      <c r="L723" s="248"/>
      <c r="M723" s="248"/>
      <c r="N723" s="248"/>
      <c r="O723" s="249">
        <f t="shared" ref="O723:O732" si="11">SUM(F723:N723)</f>
        <v>0</v>
      </c>
      <c r="P723" s="250"/>
      <c r="Q723" s="251"/>
      <c r="S723" s="14"/>
      <c r="T723" s="11"/>
    </row>
    <row r="724" spans="2:20" x14ac:dyDescent="0.25">
      <c r="B724" s="247" t="s">
        <v>153</v>
      </c>
      <c r="C724" s="339"/>
      <c r="D724" s="248"/>
      <c r="E724" s="248"/>
      <c r="F724" s="248"/>
      <c r="G724" s="248"/>
      <c r="H724" s="248"/>
      <c r="I724" s="248"/>
      <c r="J724" s="248"/>
      <c r="K724" s="248"/>
      <c r="L724" s="248"/>
      <c r="M724" s="248"/>
      <c r="N724" s="248"/>
      <c r="O724" s="249">
        <f t="shared" si="11"/>
        <v>0</v>
      </c>
      <c r="P724" s="250"/>
      <c r="Q724" s="251"/>
      <c r="S724" s="14"/>
      <c r="T724" s="11"/>
    </row>
    <row r="725" spans="2:20" x14ac:dyDescent="0.25">
      <c r="B725" s="247" t="s">
        <v>153</v>
      </c>
      <c r="C725" s="339"/>
      <c r="D725" s="248"/>
      <c r="E725" s="248"/>
      <c r="F725" s="248"/>
      <c r="G725" s="248"/>
      <c r="H725" s="248"/>
      <c r="I725" s="248"/>
      <c r="J725" s="248"/>
      <c r="K725" s="248"/>
      <c r="L725" s="248"/>
      <c r="M725" s="248"/>
      <c r="N725" s="248"/>
      <c r="O725" s="249">
        <f t="shared" si="11"/>
        <v>0</v>
      </c>
      <c r="P725" s="250"/>
      <c r="Q725" s="251"/>
      <c r="S725" s="14"/>
      <c r="T725" s="11"/>
    </row>
    <row r="726" spans="2:20" x14ac:dyDescent="0.25">
      <c r="B726" s="247" t="s">
        <v>153</v>
      </c>
      <c r="C726" s="339"/>
      <c r="D726" s="248"/>
      <c r="E726" s="248"/>
      <c r="F726" s="248"/>
      <c r="G726" s="248"/>
      <c r="H726" s="248"/>
      <c r="I726" s="248"/>
      <c r="J726" s="248"/>
      <c r="K726" s="248"/>
      <c r="L726" s="248"/>
      <c r="M726" s="248"/>
      <c r="N726" s="248"/>
      <c r="O726" s="249">
        <f t="shared" si="11"/>
        <v>0</v>
      </c>
      <c r="P726" s="250"/>
      <c r="Q726" s="251"/>
      <c r="S726" s="14"/>
      <c r="T726" s="11"/>
    </row>
    <row r="727" spans="2:20" x14ac:dyDescent="0.25">
      <c r="B727" s="247" t="s">
        <v>153</v>
      </c>
      <c r="C727" s="339"/>
      <c r="D727" s="248"/>
      <c r="E727" s="248"/>
      <c r="F727" s="248"/>
      <c r="G727" s="248"/>
      <c r="H727" s="248"/>
      <c r="I727" s="248"/>
      <c r="J727" s="248"/>
      <c r="K727" s="248"/>
      <c r="L727" s="248"/>
      <c r="M727" s="248"/>
      <c r="N727" s="248"/>
      <c r="O727" s="249">
        <f t="shared" si="11"/>
        <v>0</v>
      </c>
      <c r="P727" s="250"/>
      <c r="Q727" s="251"/>
      <c r="S727" s="14"/>
      <c r="T727" s="11"/>
    </row>
    <row r="728" spans="2:20" x14ac:dyDescent="0.25">
      <c r="B728" s="247" t="s">
        <v>153</v>
      </c>
      <c r="C728" s="339"/>
      <c r="D728" s="248"/>
      <c r="E728" s="248"/>
      <c r="F728" s="248"/>
      <c r="G728" s="248"/>
      <c r="H728" s="248"/>
      <c r="I728" s="248"/>
      <c r="J728" s="248"/>
      <c r="K728" s="248"/>
      <c r="L728" s="248"/>
      <c r="M728" s="248"/>
      <c r="N728" s="248"/>
      <c r="O728" s="249">
        <f t="shared" si="11"/>
        <v>0</v>
      </c>
      <c r="P728" s="250"/>
      <c r="Q728" s="251"/>
      <c r="S728" s="14"/>
      <c r="T728" s="11"/>
    </row>
    <row r="729" spans="2:20" x14ac:dyDescent="0.25">
      <c r="B729" s="247" t="s">
        <v>153</v>
      </c>
      <c r="C729" s="339"/>
      <c r="D729" s="248"/>
      <c r="E729" s="248"/>
      <c r="F729" s="248"/>
      <c r="G729" s="248"/>
      <c r="H729" s="248"/>
      <c r="I729" s="248"/>
      <c r="J729" s="248"/>
      <c r="K729" s="248"/>
      <c r="L729" s="248"/>
      <c r="M729" s="248"/>
      <c r="N729" s="248"/>
      <c r="O729" s="249">
        <f t="shared" si="11"/>
        <v>0</v>
      </c>
      <c r="P729" s="250"/>
      <c r="Q729" s="251"/>
      <c r="S729" s="14"/>
      <c r="T729" s="11"/>
    </row>
    <row r="730" spans="2:20" x14ac:dyDescent="0.25">
      <c r="B730" s="247" t="s">
        <v>153</v>
      </c>
      <c r="C730" s="340" t="s">
        <v>37</v>
      </c>
      <c r="D730" s="248"/>
      <c r="E730" s="248"/>
      <c r="F730" s="248"/>
      <c r="G730" s="248"/>
      <c r="H730" s="248"/>
      <c r="I730" s="248"/>
      <c r="J730" s="248"/>
      <c r="K730" s="248"/>
      <c r="L730" s="248"/>
      <c r="M730" s="248"/>
      <c r="N730" s="248"/>
      <c r="O730" s="249">
        <f t="shared" si="11"/>
        <v>0</v>
      </c>
      <c r="P730" s="250"/>
      <c r="Q730" s="251"/>
      <c r="S730" s="14"/>
      <c r="T730" s="11"/>
    </row>
    <row r="731" spans="2:20" x14ac:dyDescent="0.25">
      <c r="B731" s="247" t="s">
        <v>153</v>
      </c>
      <c r="C731" s="341"/>
      <c r="D731" s="248"/>
      <c r="E731" s="248"/>
      <c r="F731" s="248"/>
      <c r="G731" s="248"/>
      <c r="H731" s="248"/>
      <c r="I731" s="248"/>
      <c r="J731" s="248"/>
      <c r="K731" s="248"/>
      <c r="L731" s="248"/>
      <c r="M731" s="248"/>
      <c r="N731" s="248"/>
      <c r="O731" s="249">
        <f t="shared" si="11"/>
        <v>0</v>
      </c>
      <c r="P731" s="250"/>
      <c r="Q731" s="251"/>
      <c r="S731" s="14"/>
      <c r="T731" s="11"/>
    </row>
    <row r="732" spans="2:20" x14ac:dyDescent="0.25">
      <c r="B732" s="247" t="s">
        <v>153</v>
      </c>
      <c r="C732" s="341"/>
      <c r="D732" s="248"/>
      <c r="E732" s="248"/>
      <c r="F732" s="248"/>
      <c r="G732" s="248"/>
      <c r="H732" s="248"/>
      <c r="I732" s="248"/>
      <c r="J732" s="248"/>
      <c r="K732" s="248"/>
      <c r="L732" s="248"/>
      <c r="M732" s="248"/>
      <c r="N732" s="248"/>
      <c r="O732" s="249">
        <f t="shared" si="11"/>
        <v>0</v>
      </c>
      <c r="P732" s="250"/>
      <c r="Q732" s="251"/>
      <c r="S732" s="14"/>
      <c r="T732" s="11"/>
    </row>
    <row r="733" spans="2:20" x14ac:dyDescent="0.25">
      <c r="B733" s="465" t="s">
        <v>154</v>
      </c>
      <c r="C733" s="466"/>
      <c r="D733" s="466"/>
      <c r="E733" s="466"/>
      <c r="F733" s="466"/>
      <c r="G733" s="466"/>
      <c r="H733" s="466"/>
      <c r="I733" s="466"/>
      <c r="J733" s="466"/>
      <c r="K733" s="466"/>
      <c r="L733" s="466"/>
      <c r="M733" s="466"/>
      <c r="N733" s="466"/>
      <c r="O733" s="466"/>
      <c r="P733" s="242">
        <f>SUM(O735:O743)</f>
        <v>0</v>
      </c>
      <c r="Q733" s="243">
        <f>SUM(Q735:Q743)</f>
        <v>0</v>
      </c>
      <c r="S733" s="14"/>
      <c r="T733" s="11"/>
    </row>
    <row r="734" spans="2:20" x14ac:dyDescent="0.25">
      <c r="B734" s="342" t="s">
        <v>0</v>
      </c>
      <c r="C734" s="244" t="s">
        <v>1</v>
      </c>
      <c r="D734" s="244" t="s">
        <v>2</v>
      </c>
      <c r="E734" s="244" t="s">
        <v>28</v>
      </c>
      <c r="F734" s="244" t="s">
        <v>3</v>
      </c>
      <c r="G734" s="244" t="s">
        <v>4</v>
      </c>
      <c r="H734" s="244" t="s">
        <v>5</v>
      </c>
      <c r="I734" s="244" t="s">
        <v>6</v>
      </c>
      <c r="J734" s="244" t="s">
        <v>7</v>
      </c>
      <c r="K734" s="244" t="s">
        <v>8</v>
      </c>
      <c r="L734" s="244" t="s">
        <v>9</v>
      </c>
      <c r="M734" s="244" t="s">
        <v>10</v>
      </c>
      <c r="N734" s="244" t="s">
        <v>11</v>
      </c>
      <c r="O734" s="244" t="s">
        <v>12</v>
      </c>
      <c r="P734" s="245" t="s">
        <v>22</v>
      </c>
      <c r="Q734" s="246" t="s">
        <v>37</v>
      </c>
      <c r="S734" s="14"/>
      <c r="T734" s="11"/>
    </row>
    <row r="735" spans="2:20" x14ac:dyDescent="0.25">
      <c r="B735" s="247" t="s">
        <v>154</v>
      </c>
      <c r="C735" s="339"/>
      <c r="D735" s="248"/>
      <c r="E735" s="248"/>
      <c r="F735" s="248"/>
      <c r="G735" s="248"/>
      <c r="H735" s="248"/>
      <c r="I735" s="248"/>
      <c r="J735" s="248"/>
      <c r="K735" s="248"/>
      <c r="L735" s="248"/>
      <c r="M735" s="248"/>
      <c r="N735" s="248"/>
      <c r="O735" s="249">
        <f t="shared" ref="O735:O744" si="12">SUM(F735:N735)</f>
        <v>0</v>
      </c>
      <c r="P735" s="250"/>
      <c r="Q735" s="251"/>
      <c r="S735" s="14"/>
      <c r="T735" s="11"/>
    </row>
    <row r="736" spans="2:20" x14ac:dyDescent="0.25">
      <c r="B736" s="247" t="s">
        <v>154</v>
      </c>
      <c r="C736" s="339"/>
      <c r="D736" s="248"/>
      <c r="E736" s="248"/>
      <c r="F736" s="248"/>
      <c r="G736" s="248"/>
      <c r="H736" s="248"/>
      <c r="I736" s="248"/>
      <c r="J736" s="248"/>
      <c r="K736" s="248"/>
      <c r="L736" s="248"/>
      <c r="M736" s="248"/>
      <c r="N736" s="248"/>
      <c r="O736" s="249">
        <f t="shared" si="12"/>
        <v>0</v>
      </c>
      <c r="P736" s="250"/>
      <c r="Q736" s="251"/>
      <c r="S736" s="14"/>
      <c r="T736" s="11"/>
    </row>
    <row r="737" spans="2:20" x14ac:dyDescent="0.25">
      <c r="B737" s="247" t="s">
        <v>154</v>
      </c>
      <c r="C737" s="339"/>
      <c r="D737" s="248"/>
      <c r="E737" s="248"/>
      <c r="F737" s="248"/>
      <c r="G737" s="248"/>
      <c r="H737" s="248"/>
      <c r="I737" s="248"/>
      <c r="J737" s="248"/>
      <c r="K737" s="248"/>
      <c r="L737" s="248"/>
      <c r="M737" s="248"/>
      <c r="N737" s="248"/>
      <c r="O737" s="249">
        <f t="shared" si="12"/>
        <v>0</v>
      </c>
      <c r="P737" s="250"/>
      <c r="Q737" s="251"/>
      <c r="S737" s="14"/>
      <c r="T737" s="11"/>
    </row>
    <row r="738" spans="2:20" x14ac:dyDescent="0.25">
      <c r="B738" s="247" t="s">
        <v>154</v>
      </c>
      <c r="C738" s="339"/>
      <c r="D738" s="248"/>
      <c r="E738" s="248"/>
      <c r="F738" s="248"/>
      <c r="G738" s="248"/>
      <c r="H738" s="248"/>
      <c r="I738" s="248"/>
      <c r="J738" s="248"/>
      <c r="K738" s="248"/>
      <c r="L738" s="248"/>
      <c r="M738" s="248"/>
      <c r="N738" s="248"/>
      <c r="O738" s="249">
        <f t="shared" si="12"/>
        <v>0</v>
      </c>
      <c r="P738" s="250"/>
      <c r="Q738" s="251"/>
      <c r="S738" s="14"/>
      <c r="T738" s="11"/>
    </row>
    <row r="739" spans="2:20" x14ac:dyDescent="0.25">
      <c r="B739" s="247" t="s">
        <v>154</v>
      </c>
      <c r="C739" s="339"/>
      <c r="D739" s="248"/>
      <c r="E739" s="248"/>
      <c r="F739" s="248"/>
      <c r="G739" s="248"/>
      <c r="H739" s="248"/>
      <c r="I739" s="248"/>
      <c r="J739" s="248"/>
      <c r="K739" s="248"/>
      <c r="L739" s="248"/>
      <c r="M739" s="248"/>
      <c r="N739" s="248"/>
      <c r="O739" s="249">
        <f t="shared" si="12"/>
        <v>0</v>
      </c>
      <c r="P739" s="250"/>
      <c r="Q739" s="251"/>
      <c r="S739" s="14"/>
      <c r="T739" s="11"/>
    </row>
    <row r="740" spans="2:20" x14ac:dyDescent="0.25">
      <c r="B740" s="247" t="s">
        <v>154</v>
      </c>
      <c r="C740" s="339"/>
      <c r="D740" s="248"/>
      <c r="E740" s="248"/>
      <c r="F740" s="248"/>
      <c r="G740" s="248"/>
      <c r="H740" s="248"/>
      <c r="I740" s="248"/>
      <c r="J740" s="248"/>
      <c r="K740" s="248"/>
      <c r="L740" s="248"/>
      <c r="M740" s="248"/>
      <c r="N740" s="248"/>
      <c r="O740" s="249">
        <f t="shared" si="12"/>
        <v>0</v>
      </c>
      <c r="P740" s="250"/>
      <c r="Q740" s="251"/>
      <c r="S740" s="14"/>
      <c r="T740" s="11"/>
    </row>
    <row r="741" spans="2:20" x14ac:dyDescent="0.25">
      <c r="B741" s="247" t="s">
        <v>154</v>
      </c>
      <c r="C741" s="339"/>
      <c r="D741" s="248"/>
      <c r="E741" s="248"/>
      <c r="F741" s="248"/>
      <c r="G741" s="248"/>
      <c r="H741" s="248"/>
      <c r="I741" s="248"/>
      <c r="J741" s="248"/>
      <c r="K741" s="248"/>
      <c r="L741" s="248"/>
      <c r="M741" s="248"/>
      <c r="N741" s="248"/>
      <c r="O741" s="249">
        <f t="shared" si="12"/>
        <v>0</v>
      </c>
      <c r="P741" s="250"/>
      <c r="Q741" s="251"/>
      <c r="S741" s="14"/>
      <c r="T741" s="11"/>
    </row>
    <row r="742" spans="2:20" x14ac:dyDescent="0.25">
      <c r="B742" s="247" t="s">
        <v>154</v>
      </c>
      <c r="C742" s="340" t="s">
        <v>37</v>
      </c>
      <c r="D742" s="248"/>
      <c r="E742" s="248"/>
      <c r="F742" s="248"/>
      <c r="G742" s="248"/>
      <c r="H742" s="248"/>
      <c r="I742" s="248"/>
      <c r="J742" s="248"/>
      <c r="K742" s="248"/>
      <c r="L742" s="248"/>
      <c r="M742" s="248"/>
      <c r="N742" s="248"/>
      <c r="O742" s="249">
        <f t="shared" si="12"/>
        <v>0</v>
      </c>
      <c r="P742" s="250"/>
      <c r="Q742" s="251"/>
      <c r="S742" s="14"/>
      <c r="T742" s="11"/>
    </row>
    <row r="743" spans="2:20" x14ac:dyDescent="0.25">
      <c r="B743" s="247" t="s">
        <v>154</v>
      </c>
      <c r="C743" s="341"/>
      <c r="D743" s="248"/>
      <c r="E743" s="248"/>
      <c r="F743" s="248"/>
      <c r="G743" s="248"/>
      <c r="H743" s="248"/>
      <c r="I743" s="248"/>
      <c r="J743" s="248"/>
      <c r="K743" s="248"/>
      <c r="L743" s="248"/>
      <c r="M743" s="248"/>
      <c r="N743" s="248"/>
      <c r="O743" s="249">
        <f t="shared" si="12"/>
        <v>0</v>
      </c>
      <c r="P743" s="250"/>
      <c r="Q743" s="251"/>
      <c r="S743" s="14"/>
      <c r="T743" s="11"/>
    </row>
    <row r="744" spans="2:20" x14ac:dyDescent="0.25">
      <c r="B744" s="247" t="s">
        <v>154</v>
      </c>
      <c r="C744" s="341"/>
      <c r="D744" s="248"/>
      <c r="E744" s="248"/>
      <c r="F744" s="248"/>
      <c r="G744" s="248"/>
      <c r="H744" s="248"/>
      <c r="I744" s="248"/>
      <c r="J744" s="248"/>
      <c r="K744" s="248"/>
      <c r="L744" s="248"/>
      <c r="M744" s="248"/>
      <c r="N744" s="248"/>
      <c r="O744" s="249">
        <f t="shared" si="12"/>
        <v>0</v>
      </c>
      <c r="P744" s="250"/>
      <c r="Q744" s="251"/>
      <c r="S744" s="14"/>
      <c r="T744" s="11"/>
    </row>
    <row r="745" spans="2:20" x14ac:dyDescent="0.25">
      <c r="B745" s="465" t="s">
        <v>155</v>
      </c>
      <c r="C745" s="466"/>
      <c r="D745" s="466"/>
      <c r="E745" s="466"/>
      <c r="F745" s="466"/>
      <c r="G745" s="466"/>
      <c r="H745" s="466"/>
      <c r="I745" s="466"/>
      <c r="J745" s="466"/>
      <c r="K745" s="466"/>
      <c r="L745" s="466"/>
      <c r="M745" s="466"/>
      <c r="N745" s="466"/>
      <c r="O745" s="466"/>
      <c r="P745" s="242">
        <f>SUM(O747:O755)</f>
        <v>0</v>
      </c>
      <c r="Q745" s="243">
        <f>SUM(Q747:Q755)</f>
        <v>0</v>
      </c>
      <c r="S745" s="14"/>
      <c r="T745" s="11"/>
    </row>
    <row r="746" spans="2:20" x14ac:dyDescent="0.25">
      <c r="B746" s="342" t="s">
        <v>0</v>
      </c>
      <c r="C746" s="244" t="s">
        <v>1</v>
      </c>
      <c r="D746" s="244" t="s">
        <v>2</v>
      </c>
      <c r="E746" s="244" t="s">
        <v>28</v>
      </c>
      <c r="F746" s="244" t="s">
        <v>3</v>
      </c>
      <c r="G746" s="244" t="s">
        <v>4</v>
      </c>
      <c r="H746" s="244" t="s">
        <v>5</v>
      </c>
      <c r="I746" s="244" t="s">
        <v>6</v>
      </c>
      <c r="J746" s="244" t="s">
        <v>7</v>
      </c>
      <c r="K746" s="244" t="s">
        <v>8</v>
      </c>
      <c r="L746" s="244" t="s">
        <v>9</v>
      </c>
      <c r="M746" s="244" t="s">
        <v>10</v>
      </c>
      <c r="N746" s="244" t="s">
        <v>11</v>
      </c>
      <c r="O746" s="244" t="s">
        <v>12</v>
      </c>
      <c r="P746" s="245" t="s">
        <v>22</v>
      </c>
      <c r="Q746" s="246" t="s">
        <v>37</v>
      </c>
      <c r="S746" s="14"/>
      <c r="T746" s="11"/>
    </row>
    <row r="747" spans="2:20" x14ac:dyDescent="0.25">
      <c r="B747" s="247" t="s">
        <v>155</v>
      </c>
      <c r="C747" s="339"/>
      <c r="D747" s="248"/>
      <c r="E747" s="248"/>
      <c r="F747" s="248"/>
      <c r="G747" s="248"/>
      <c r="H747" s="248"/>
      <c r="I747" s="248"/>
      <c r="J747" s="248"/>
      <c r="K747" s="248"/>
      <c r="L747" s="248"/>
      <c r="M747" s="248"/>
      <c r="N747" s="248"/>
      <c r="O747" s="249">
        <f t="shared" ref="O747:O756" si="13">SUM(F747:N747)</f>
        <v>0</v>
      </c>
      <c r="P747" s="250"/>
      <c r="Q747" s="251"/>
      <c r="S747" s="14"/>
      <c r="T747" s="11"/>
    </row>
    <row r="748" spans="2:20" x14ac:dyDescent="0.25">
      <c r="B748" s="247" t="s">
        <v>155</v>
      </c>
      <c r="C748" s="339"/>
      <c r="D748" s="248"/>
      <c r="E748" s="248"/>
      <c r="F748" s="248"/>
      <c r="G748" s="248"/>
      <c r="H748" s="248"/>
      <c r="I748" s="248"/>
      <c r="J748" s="248"/>
      <c r="K748" s="248"/>
      <c r="L748" s="248"/>
      <c r="M748" s="248"/>
      <c r="N748" s="248"/>
      <c r="O748" s="249">
        <f t="shared" si="13"/>
        <v>0</v>
      </c>
      <c r="P748" s="250"/>
      <c r="Q748" s="251"/>
      <c r="S748" s="14"/>
      <c r="T748" s="11"/>
    </row>
    <row r="749" spans="2:20" x14ac:dyDescent="0.25">
      <c r="B749" s="247" t="s">
        <v>155</v>
      </c>
      <c r="C749" s="339"/>
      <c r="D749" s="248"/>
      <c r="E749" s="248"/>
      <c r="F749" s="248"/>
      <c r="G749" s="248"/>
      <c r="H749" s="248"/>
      <c r="I749" s="248"/>
      <c r="J749" s="248"/>
      <c r="K749" s="248"/>
      <c r="L749" s="248"/>
      <c r="M749" s="248"/>
      <c r="N749" s="248"/>
      <c r="O749" s="249">
        <f t="shared" si="13"/>
        <v>0</v>
      </c>
      <c r="P749" s="250"/>
      <c r="Q749" s="251"/>
      <c r="S749" s="14"/>
      <c r="T749" s="11"/>
    </row>
    <row r="750" spans="2:20" x14ac:dyDescent="0.25">
      <c r="B750" s="247" t="s">
        <v>155</v>
      </c>
      <c r="C750" s="339"/>
      <c r="D750" s="248"/>
      <c r="E750" s="248"/>
      <c r="F750" s="248"/>
      <c r="G750" s="248"/>
      <c r="H750" s="248"/>
      <c r="I750" s="248"/>
      <c r="J750" s="248"/>
      <c r="K750" s="248"/>
      <c r="L750" s="248"/>
      <c r="M750" s="248"/>
      <c r="N750" s="248"/>
      <c r="O750" s="249">
        <f t="shared" si="13"/>
        <v>0</v>
      </c>
      <c r="P750" s="250"/>
      <c r="Q750" s="251"/>
      <c r="S750" s="14"/>
      <c r="T750" s="11"/>
    </row>
    <row r="751" spans="2:20" x14ac:dyDescent="0.25">
      <c r="B751" s="247" t="s">
        <v>155</v>
      </c>
      <c r="C751" s="339"/>
      <c r="D751" s="248"/>
      <c r="E751" s="248"/>
      <c r="F751" s="248"/>
      <c r="G751" s="248"/>
      <c r="H751" s="248"/>
      <c r="I751" s="248"/>
      <c r="J751" s="248"/>
      <c r="K751" s="248"/>
      <c r="L751" s="248"/>
      <c r="M751" s="248"/>
      <c r="N751" s="248"/>
      <c r="O751" s="249">
        <f t="shared" si="13"/>
        <v>0</v>
      </c>
      <c r="P751" s="250"/>
      <c r="Q751" s="251"/>
      <c r="S751" s="14"/>
      <c r="T751" s="11"/>
    </row>
    <row r="752" spans="2:20" x14ac:dyDescent="0.25">
      <c r="B752" s="247" t="s">
        <v>155</v>
      </c>
      <c r="C752" s="339"/>
      <c r="D752" s="248"/>
      <c r="E752" s="248"/>
      <c r="F752" s="248"/>
      <c r="G752" s="248"/>
      <c r="H752" s="248"/>
      <c r="I752" s="248"/>
      <c r="J752" s="248"/>
      <c r="K752" s="248"/>
      <c r="L752" s="248"/>
      <c r="M752" s="248"/>
      <c r="N752" s="248"/>
      <c r="O752" s="249">
        <f t="shared" si="13"/>
        <v>0</v>
      </c>
      <c r="P752" s="250"/>
      <c r="Q752" s="251"/>
      <c r="S752" s="14"/>
      <c r="T752" s="11"/>
    </row>
    <row r="753" spans="2:20" x14ac:dyDescent="0.25">
      <c r="B753" s="247" t="s">
        <v>155</v>
      </c>
      <c r="C753" s="339"/>
      <c r="D753" s="248"/>
      <c r="E753" s="248"/>
      <c r="F753" s="248"/>
      <c r="G753" s="248"/>
      <c r="H753" s="248"/>
      <c r="I753" s="248"/>
      <c r="J753" s="248"/>
      <c r="K753" s="248"/>
      <c r="L753" s="248"/>
      <c r="M753" s="248"/>
      <c r="N753" s="248"/>
      <c r="O753" s="249">
        <f t="shared" si="13"/>
        <v>0</v>
      </c>
      <c r="P753" s="250"/>
      <c r="Q753" s="251"/>
      <c r="S753" s="14"/>
      <c r="T753" s="11"/>
    </row>
    <row r="754" spans="2:20" x14ac:dyDescent="0.25">
      <c r="B754" s="247" t="s">
        <v>155</v>
      </c>
      <c r="C754" s="340" t="s">
        <v>37</v>
      </c>
      <c r="D754" s="248"/>
      <c r="E754" s="248"/>
      <c r="F754" s="248"/>
      <c r="G754" s="248"/>
      <c r="H754" s="248"/>
      <c r="I754" s="248"/>
      <c r="J754" s="248"/>
      <c r="K754" s="248"/>
      <c r="L754" s="248"/>
      <c r="M754" s="248"/>
      <c r="N754" s="248"/>
      <c r="O754" s="249">
        <f t="shared" si="13"/>
        <v>0</v>
      </c>
      <c r="P754" s="250"/>
      <c r="Q754" s="251"/>
      <c r="S754" s="14"/>
      <c r="T754" s="11"/>
    </row>
    <row r="755" spans="2:20" x14ac:dyDescent="0.25">
      <c r="B755" s="247" t="s">
        <v>155</v>
      </c>
      <c r="C755" s="341"/>
      <c r="D755" s="248"/>
      <c r="E755" s="248"/>
      <c r="F755" s="248"/>
      <c r="G755" s="248"/>
      <c r="H755" s="248"/>
      <c r="I755" s="248"/>
      <c r="J755" s="248"/>
      <c r="K755" s="248"/>
      <c r="L755" s="248"/>
      <c r="M755" s="248"/>
      <c r="N755" s="248"/>
      <c r="O755" s="249">
        <f t="shared" si="13"/>
        <v>0</v>
      </c>
      <c r="P755" s="250"/>
      <c r="Q755" s="251"/>
      <c r="S755" s="14"/>
      <c r="T755" s="11"/>
    </row>
    <row r="756" spans="2:20" x14ac:dyDescent="0.25">
      <c r="B756" s="247" t="s">
        <v>155</v>
      </c>
      <c r="C756" s="341"/>
      <c r="D756" s="248"/>
      <c r="E756" s="248"/>
      <c r="F756" s="248"/>
      <c r="G756" s="248"/>
      <c r="H756" s="248"/>
      <c r="I756" s="248"/>
      <c r="J756" s="248"/>
      <c r="K756" s="248"/>
      <c r="L756" s="248"/>
      <c r="M756" s="248"/>
      <c r="N756" s="248"/>
      <c r="O756" s="249">
        <f t="shared" si="13"/>
        <v>0</v>
      </c>
      <c r="P756" s="250"/>
      <c r="Q756" s="251"/>
      <c r="S756" s="14"/>
      <c r="T756" s="11"/>
    </row>
    <row r="757" spans="2:20" x14ac:dyDescent="0.25">
      <c r="B757" s="465" t="s">
        <v>156</v>
      </c>
      <c r="C757" s="466"/>
      <c r="D757" s="466"/>
      <c r="E757" s="466"/>
      <c r="F757" s="466"/>
      <c r="G757" s="466"/>
      <c r="H757" s="466"/>
      <c r="I757" s="466"/>
      <c r="J757" s="466"/>
      <c r="K757" s="466"/>
      <c r="L757" s="466"/>
      <c r="M757" s="466"/>
      <c r="N757" s="466"/>
      <c r="O757" s="466"/>
      <c r="P757" s="242">
        <f>SUM(O759:O767)</f>
        <v>0</v>
      </c>
      <c r="Q757" s="243">
        <f>SUM(Q759:Q767)</f>
        <v>0</v>
      </c>
      <c r="S757" s="14"/>
      <c r="T757" s="11"/>
    </row>
    <row r="758" spans="2:20" x14ac:dyDescent="0.25">
      <c r="B758" s="342" t="s">
        <v>0</v>
      </c>
      <c r="C758" s="244" t="s">
        <v>1</v>
      </c>
      <c r="D758" s="244" t="s">
        <v>2</v>
      </c>
      <c r="E758" s="244" t="s">
        <v>28</v>
      </c>
      <c r="F758" s="244" t="s">
        <v>3</v>
      </c>
      <c r="G758" s="244" t="s">
        <v>4</v>
      </c>
      <c r="H758" s="244" t="s">
        <v>5</v>
      </c>
      <c r="I758" s="244" t="s">
        <v>6</v>
      </c>
      <c r="J758" s="244" t="s">
        <v>7</v>
      </c>
      <c r="K758" s="244" t="s">
        <v>8</v>
      </c>
      <c r="L758" s="244" t="s">
        <v>9</v>
      </c>
      <c r="M758" s="244" t="s">
        <v>10</v>
      </c>
      <c r="N758" s="244" t="s">
        <v>11</v>
      </c>
      <c r="O758" s="244" t="s">
        <v>12</v>
      </c>
      <c r="P758" s="245" t="s">
        <v>22</v>
      </c>
      <c r="Q758" s="246" t="s">
        <v>37</v>
      </c>
      <c r="S758" s="14"/>
      <c r="T758" s="11"/>
    </row>
    <row r="759" spans="2:20" x14ac:dyDescent="0.25">
      <c r="B759" s="247" t="s">
        <v>156</v>
      </c>
      <c r="C759" s="339"/>
      <c r="D759" s="248"/>
      <c r="E759" s="248"/>
      <c r="F759" s="248"/>
      <c r="G759" s="248"/>
      <c r="H759" s="248"/>
      <c r="I759" s="248"/>
      <c r="J759" s="248"/>
      <c r="K759" s="248"/>
      <c r="L759" s="248"/>
      <c r="M759" s="248"/>
      <c r="N759" s="248"/>
      <c r="O759" s="249">
        <f t="shared" ref="O759:O768" si="14">SUM(F759:N759)</f>
        <v>0</v>
      </c>
      <c r="P759" s="250"/>
      <c r="Q759" s="251"/>
      <c r="S759" s="14"/>
      <c r="T759" s="11"/>
    </row>
    <row r="760" spans="2:20" x14ac:dyDescent="0.25">
      <c r="B760" s="247" t="s">
        <v>156</v>
      </c>
      <c r="C760" s="339"/>
      <c r="D760" s="248"/>
      <c r="E760" s="248"/>
      <c r="F760" s="248"/>
      <c r="G760" s="248"/>
      <c r="H760" s="248"/>
      <c r="I760" s="248"/>
      <c r="J760" s="248"/>
      <c r="K760" s="248"/>
      <c r="L760" s="248"/>
      <c r="M760" s="248"/>
      <c r="N760" s="248"/>
      <c r="O760" s="249">
        <f t="shared" si="14"/>
        <v>0</v>
      </c>
      <c r="P760" s="250"/>
      <c r="Q760" s="251"/>
      <c r="S760" s="14"/>
      <c r="T760" s="11"/>
    </row>
    <row r="761" spans="2:20" x14ac:dyDescent="0.25">
      <c r="B761" s="247" t="s">
        <v>156</v>
      </c>
      <c r="C761" s="339"/>
      <c r="D761" s="248"/>
      <c r="E761" s="248"/>
      <c r="F761" s="248"/>
      <c r="G761" s="248"/>
      <c r="H761" s="248"/>
      <c r="I761" s="248"/>
      <c r="J761" s="248"/>
      <c r="K761" s="248"/>
      <c r="L761" s="248"/>
      <c r="M761" s="248"/>
      <c r="N761" s="248"/>
      <c r="O761" s="249">
        <f t="shared" si="14"/>
        <v>0</v>
      </c>
      <c r="P761" s="250"/>
      <c r="Q761" s="251"/>
      <c r="S761" s="14"/>
      <c r="T761" s="11"/>
    </row>
    <row r="762" spans="2:20" x14ac:dyDescent="0.25">
      <c r="B762" s="247" t="s">
        <v>156</v>
      </c>
      <c r="C762" s="339"/>
      <c r="D762" s="248"/>
      <c r="E762" s="248"/>
      <c r="F762" s="248"/>
      <c r="G762" s="248"/>
      <c r="H762" s="248"/>
      <c r="I762" s="248"/>
      <c r="J762" s="248"/>
      <c r="K762" s="248"/>
      <c r="L762" s="248"/>
      <c r="M762" s="248"/>
      <c r="N762" s="248"/>
      <c r="O762" s="249">
        <f t="shared" si="14"/>
        <v>0</v>
      </c>
      <c r="P762" s="250"/>
      <c r="Q762" s="251"/>
      <c r="S762" s="14"/>
      <c r="T762" s="11"/>
    </row>
    <row r="763" spans="2:20" x14ac:dyDescent="0.25">
      <c r="B763" s="247" t="s">
        <v>156</v>
      </c>
      <c r="C763" s="339"/>
      <c r="D763" s="248"/>
      <c r="E763" s="248"/>
      <c r="F763" s="248"/>
      <c r="G763" s="248"/>
      <c r="H763" s="248"/>
      <c r="I763" s="248"/>
      <c r="J763" s="248"/>
      <c r="K763" s="248"/>
      <c r="L763" s="248"/>
      <c r="M763" s="248"/>
      <c r="N763" s="248"/>
      <c r="O763" s="249">
        <f t="shared" si="14"/>
        <v>0</v>
      </c>
      <c r="P763" s="250"/>
      <c r="Q763" s="251"/>
      <c r="S763" s="14"/>
      <c r="T763" s="11"/>
    </row>
    <row r="764" spans="2:20" x14ac:dyDescent="0.25">
      <c r="B764" s="247" t="s">
        <v>156</v>
      </c>
      <c r="C764" s="339"/>
      <c r="D764" s="248"/>
      <c r="E764" s="248"/>
      <c r="F764" s="248"/>
      <c r="G764" s="248"/>
      <c r="H764" s="248"/>
      <c r="I764" s="248"/>
      <c r="J764" s="248"/>
      <c r="K764" s="248"/>
      <c r="L764" s="248"/>
      <c r="M764" s="248"/>
      <c r="N764" s="248"/>
      <c r="O764" s="249">
        <f t="shared" si="14"/>
        <v>0</v>
      </c>
      <c r="P764" s="250"/>
      <c r="Q764" s="251"/>
      <c r="S764" s="14"/>
      <c r="T764" s="11"/>
    </row>
    <row r="765" spans="2:20" x14ac:dyDescent="0.25">
      <c r="B765" s="247" t="s">
        <v>156</v>
      </c>
      <c r="C765" s="339"/>
      <c r="D765" s="248"/>
      <c r="E765" s="248"/>
      <c r="F765" s="248"/>
      <c r="G765" s="248"/>
      <c r="H765" s="248"/>
      <c r="I765" s="248"/>
      <c r="J765" s="248"/>
      <c r="K765" s="248"/>
      <c r="L765" s="248"/>
      <c r="M765" s="248"/>
      <c r="N765" s="248"/>
      <c r="O765" s="249">
        <f t="shared" si="14"/>
        <v>0</v>
      </c>
      <c r="P765" s="250"/>
      <c r="Q765" s="251"/>
      <c r="S765" s="14"/>
      <c r="T765" s="11"/>
    </row>
    <row r="766" spans="2:20" x14ac:dyDescent="0.25">
      <c r="B766" s="247" t="s">
        <v>156</v>
      </c>
      <c r="C766" s="340" t="s">
        <v>37</v>
      </c>
      <c r="D766" s="248"/>
      <c r="E766" s="248"/>
      <c r="F766" s="248"/>
      <c r="G766" s="248"/>
      <c r="H766" s="248"/>
      <c r="I766" s="248"/>
      <c r="J766" s="248"/>
      <c r="K766" s="248"/>
      <c r="L766" s="248"/>
      <c r="M766" s="248"/>
      <c r="N766" s="248"/>
      <c r="O766" s="249">
        <f t="shared" si="14"/>
        <v>0</v>
      </c>
      <c r="P766" s="250"/>
      <c r="Q766" s="251"/>
      <c r="S766" s="14"/>
      <c r="T766" s="11"/>
    </row>
    <row r="767" spans="2:20" x14ac:dyDescent="0.25">
      <c r="B767" s="247" t="s">
        <v>156</v>
      </c>
      <c r="C767" s="341"/>
      <c r="D767" s="248"/>
      <c r="E767" s="248"/>
      <c r="F767" s="248"/>
      <c r="G767" s="248"/>
      <c r="H767" s="248"/>
      <c r="I767" s="248"/>
      <c r="J767" s="248"/>
      <c r="K767" s="248"/>
      <c r="L767" s="248"/>
      <c r="M767" s="248"/>
      <c r="N767" s="248"/>
      <c r="O767" s="249">
        <f t="shared" si="14"/>
        <v>0</v>
      </c>
      <c r="P767" s="250"/>
      <c r="Q767" s="251"/>
      <c r="S767" s="14"/>
      <c r="T767" s="11"/>
    </row>
    <row r="768" spans="2:20" x14ac:dyDescent="0.25">
      <c r="B768" s="247" t="s">
        <v>156</v>
      </c>
      <c r="C768" s="341"/>
      <c r="D768" s="248"/>
      <c r="E768" s="248"/>
      <c r="F768" s="248"/>
      <c r="G768" s="248"/>
      <c r="H768" s="248"/>
      <c r="I768" s="248"/>
      <c r="J768" s="248"/>
      <c r="K768" s="248"/>
      <c r="L768" s="248"/>
      <c r="M768" s="248"/>
      <c r="N768" s="248"/>
      <c r="O768" s="249">
        <f t="shared" si="14"/>
        <v>0</v>
      </c>
      <c r="P768" s="250"/>
      <c r="Q768" s="251"/>
      <c r="S768" s="14"/>
      <c r="T768" s="11"/>
    </row>
    <row r="769" spans="2:20" ht="25.5" x14ac:dyDescent="0.25">
      <c r="B769" s="465" t="s">
        <v>23</v>
      </c>
      <c r="C769" s="466"/>
      <c r="D769" s="466"/>
      <c r="E769" s="466"/>
      <c r="F769" s="466"/>
      <c r="G769" s="466"/>
      <c r="H769" s="466"/>
      <c r="I769" s="466"/>
      <c r="J769" s="466"/>
      <c r="K769" s="466"/>
      <c r="L769" s="466"/>
      <c r="M769" s="466"/>
      <c r="N769" s="466"/>
      <c r="O769" s="466"/>
      <c r="P769" s="466"/>
      <c r="Q769" s="254" t="s">
        <v>38</v>
      </c>
      <c r="S769" s="14"/>
      <c r="T769" s="11"/>
    </row>
    <row r="770" spans="2:20" x14ac:dyDescent="0.25">
      <c r="B770" s="474"/>
      <c r="C770" s="475"/>
      <c r="D770" s="475"/>
      <c r="E770" s="475"/>
      <c r="F770" s="244" t="s">
        <v>3</v>
      </c>
      <c r="G770" s="244" t="s">
        <v>4</v>
      </c>
      <c r="H770" s="244" t="s">
        <v>5</v>
      </c>
      <c r="I770" s="244" t="s">
        <v>6</v>
      </c>
      <c r="J770" s="244" t="s">
        <v>7</v>
      </c>
      <c r="K770" s="244" t="s">
        <v>8</v>
      </c>
      <c r="L770" s="244" t="s">
        <v>9</v>
      </c>
      <c r="M770" s="244" t="s">
        <v>10</v>
      </c>
      <c r="N770" s="244" t="s">
        <v>11</v>
      </c>
      <c r="O770" s="476" t="s">
        <v>44</v>
      </c>
      <c r="P770" s="477"/>
      <c r="Q770" s="478">
        <f>SUM(Q17,Q39,Q61,Q83,Q104,Q120,Q136,Q152,Q164,Q182,Q198,Q215,Q233,Q254,Q269,Q293,Q305,Q327,Q350,Q371,Q392,Q408,Q424,Q437,Q448,Q459,Q470,Q481,Q492,Q507,Q518,Q539,Q560,Q582,Q603,Q624,Q645,Q666,Q683,Q699,Q710,Q721,Q733,Q745,Q757)</f>
        <v>0</v>
      </c>
      <c r="S770" s="14"/>
      <c r="T770" s="11"/>
    </row>
    <row r="771" spans="2:20" x14ac:dyDescent="0.25">
      <c r="B771" s="480"/>
      <c r="C771" s="480"/>
      <c r="D771" s="480"/>
      <c r="E771" s="480"/>
      <c r="F771" s="255">
        <f>SUM(F8:F768)</f>
        <v>27</v>
      </c>
      <c r="G771" s="255">
        <f t="shared" ref="G771:N771" si="15">SUM(G8:G768)</f>
        <v>21</v>
      </c>
      <c r="H771" s="255">
        <f t="shared" si="15"/>
        <v>19</v>
      </c>
      <c r="I771" s="255">
        <f t="shared" si="15"/>
        <v>18</v>
      </c>
      <c r="J771" s="255">
        <f t="shared" si="15"/>
        <v>16</v>
      </c>
      <c r="K771" s="255">
        <f t="shared" si="15"/>
        <v>7</v>
      </c>
      <c r="L771" s="255">
        <f t="shared" si="15"/>
        <v>0</v>
      </c>
      <c r="M771" s="255">
        <f t="shared" si="15"/>
        <v>0</v>
      </c>
      <c r="N771" s="255">
        <f t="shared" si="15"/>
        <v>0</v>
      </c>
      <c r="O771" s="481">
        <f>SUM(O8:O768)</f>
        <v>108</v>
      </c>
      <c r="P771" s="481"/>
      <c r="Q771" s="479"/>
      <c r="S771" s="14"/>
      <c r="T771" s="11"/>
    </row>
    <row r="772" spans="2:20" x14ac:dyDescent="0.25">
      <c r="S772" s="14"/>
      <c r="T772" s="11"/>
    </row>
    <row r="773" spans="2:20" x14ac:dyDescent="0.25">
      <c r="S773" s="14"/>
      <c r="T773" s="11"/>
    </row>
    <row r="774" spans="2:20" x14ac:dyDescent="0.25">
      <c r="S774" s="14"/>
      <c r="T774" s="11"/>
    </row>
    <row r="775" spans="2:20" x14ac:dyDescent="0.25">
      <c r="S775" s="14"/>
      <c r="T775" s="11"/>
    </row>
  </sheetData>
  <mergeCells count="56">
    <mergeCell ref="B770:E770"/>
    <mergeCell ref="O770:P770"/>
    <mergeCell ref="Q770:Q771"/>
    <mergeCell ref="B771:E771"/>
    <mergeCell ref="O771:P771"/>
    <mergeCell ref="B721:O721"/>
    <mergeCell ref="B733:O733"/>
    <mergeCell ref="B745:O745"/>
    <mergeCell ref="B757:O757"/>
    <mergeCell ref="B769:P769"/>
    <mergeCell ref="B198:O198"/>
    <mergeCell ref="B215:O215"/>
    <mergeCell ref="B233:O233"/>
    <mergeCell ref="B492:O492"/>
    <mergeCell ref="B424:O424"/>
    <mergeCell ref="B437:O437"/>
    <mergeCell ref="B448:O448"/>
    <mergeCell ref="B392:O392"/>
    <mergeCell ref="B408:O408"/>
    <mergeCell ref="B350:O350"/>
    <mergeCell ref="B371:O371"/>
    <mergeCell ref="B293:O293"/>
    <mergeCell ref="B305:O305"/>
    <mergeCell ref="B327:O327"/>
    <mergeCell ref="B254:O254"/>
    <mergeCell ref="B269:O269"/>
    <mergeCell ref="B683:O683"/>
    <mergeCell ref="B699:O699"/>
    <mergeCell ref="B710:O710"/>
    <mergeCell ref="B624:O624"/>
    <mergeCell ref="B645:O645"/>
    <mergeCell ref="B666:O666"/>
    <mergeCell ref="B582:O582"/>
    <mergeCell ref="B603:O603"/>
    <mergeCell ref="B459:O459"/>
    <mergeCell ref="B470:O470"/>
    <mergeCell ref="B481:O481"/>
    <mergeCell ref="B507:O507"/>
    <mergeCell ref="B518:O518"/>
    <mergeCell ref="B539:O539"/>
    <mergeCell ref="B560:O560"/>
    <mergeCell ref="B182:O182"/>
    <mergeCell ref="R5:T6"/>
    <mergeCell ref="B2:H2"/>
    <mergeCell ref="B5:Q5"/>
    <mergeCell ref="B6:O6"/>
    <mergeCell ref="B104:O104"/>
    <mergeCell ref="B120:O120"/>
    <mergeCell ref="B136:O136"/>
    <mergeCell ref="M2:O2"/>
    <mergeCell ref="B17:O17"/>
    <mergeCell ref="B39:O39"/>
    <mergeCell ref="B61:O61"/>
    <mergeCell ref="B83:O83"/>
    <mergeCell ref="B152:O152"/>
    <mergeCell ref="B164:O164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T771"/>
  <sheetViews>
    <sheetView topLeftCell="A295" zoomScaleNormal="100" workbookViewId="0">
      <selection activeCell="B307" sqref="B307:B326"/>
    </sheetView>
  </sheetViews>
  <sheetFormatPr defaultRowHeight="15" x14ac:dyDescent="0.25"/>
  <cols>
    <col min="1" max="1" width="1.7109375" customWidth="1"/>
    <col min="2" max="2" width="15.7109375" customWidth="1"/>
    <col min="3" max="3" width="25.7109375" customWidth="1"/>
    <col min="4" max="5" width="20.7109375" customWidth="1"/>
    <col min="6" max="14" width="5.7109375" customWidth="1"/>
    <col min="15" max="15" width="7.7109375" customWidth="1"/>
    <col min="16" max="16" width="10.7109375" style="53" customWidth="1"/>
    <col min="17" max="17" width="9.28515625" style="53" bestFit="1" customWidth="1"/>
    <col min="18" max="19" width="15.7109375" style="53" customWidth="1"/>
    <col min="20" max="20" width="6.7109375" style="53" customWidth="1"/>
  </cols>
  <sheetData>
    <row r="1" spans="1:20" x14ac:dyDescent="0.25">
      <c r="A1" s="1"/>
      <c r="B1" s="15"/>
      <c r="C1" s="1"/>
      <c r="D1" s="1"/>
      <c r="E1" s="1"/>
      <c r="F1" s="39"/>
      <c r="G1" s="39"/>
      <c r="H1" s="39"/>
      <c r="I1" s="39"/>
      <c r="J1" s="39"/>
      <c r="K1" s="39"/>
      <c r="L1" s="39"/>
      <c r="M1" s="39"/>
      <c r="N1" s="39"/>
      <c r="O1" s="2"/>
      <c r="P1" s="270"/>
      <c r="Q1" s="116"/>
      <c r="R1" s="45"/>
      <c r="S1" s="56"/>
      <c r="T1" s="64"/>
    </row>
    <row r="2" spans="1:20" ht="28.5" x14ac:dyDescent="0.45">
      <c r="A2" s="1"/>
      <c r="B2" s="488" t="str">
        <f>'GABB DASHBOARD'!E2</f>
        <v>2024 TCR Report for [GA Baseball]</v>
      </c>
      <c r="C2" s="379"/>
      <c r="D2" s="379"/>
      <c r="E2" s="379"/>
      <c r="F2" s="379"/>
      <c r="G2" s="379"/>
      <c r="H2" s="379"/>
      <c r="I2" s="42"/>
      <c r="J2" s="42"/>
      <c r="K2" s="41"/>
      <c r="L2" s="30"/>
      <c r="M2" s="380" t="s">
        <v>19</v>
      </c>
      <c r="N2" s="380"/>
      <c r="O2" s="380"/>
      <c r="P2" s="266">
        <f>O771</f>
        <v>0</v>
      </c>
      <c r="Q2" s="116"/>
      <c r="R2" s="45"/>
      <c r="S2" s="56"/>
      <c r="T2" s="64"/>
    </row>
    <row r="3" spans="1:20" s="6" customFormat="1" ht="15" customHeight="1" x14ac:dyDescent="0.25">
      <c r="A3" s="5"/>
      <c r="B3" s="16" t="s">
        <v>54</v>
      </c>
      <c r="C3" s="7"/>
      <c r="D3" s="7"/>
      <c r="E3" s="7"/>
      <c r="F3" s="40"/>
      <c r="G3" s="41"/>
      <c r="H3" s="42"/>
      <c r="L3" s="41"/>
      <c r="M3" s="42"/>
      <c r="N3" s="42"/>
      <c r="O3" s="9"/>
      <c r="P3" s="271"/>
      <c r="Q3" s="117"/>
      <c r="R3" s="65"/>
      <c r="S3" s="65"/>
      <c r="T3" s="65"/>
    </row>
    <row r="4" spans="1:20" x14ac:dyDescent="0.25">
      <c r="A4" s="3"/>
      <c r="B4" s="17"/>
      <c r="C4" s="3"/>
      <c r="D4" s="3"/>
      <c r="E4" s="3"/>
      <c r="F4" s="43"/>
      <c r="G4" s="43"/>
      <c r="H4" s="43"/>
      <c r="I4" s="43"/>
      <c r="J4" s="43"/>
      <c r="K4" s="43"/>
      <c r="L4" s="43"/>
      <c r="M4" s="43"/>
      <c r="N4" s="43"/>
      <c r="O4" s="4"/>
      <c r="P4" s="272"/>
      <c r="Q4" s="116"/>
      <c r="R4" s="45"/>
      <c r="S4" s="56"/>
      <c r="T4" s="64"/>
    </row>
    <row r="5" spans="1:20" s="11" customFormat="1" ht="15" customHeight="1" x14ac:dyDescent="0.25">
      <c r="A5" s="8"/>
      <c r="B5" s="483" t="s">
        <v>162</v>
      </c>
      <c r="C5" s="484"/>
      <c r="D5" s="484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4"/>
      <c r="P5" s="484"/>
      <c r="Q5" s="485"/>
      <c r="R5" s="482" t="s">
        <v>33</v>
      </c>
      <c r="S5" s="482"/>
      <c r="T5" s="482"/>
    </row>
    <row r="6" spans="1:20" ht="15" customHeight="1" x14ac:dyDescent="0.25">
      <c r="A6" s="3"/>
      <c r="B6" s="487" t="s">
        <v>166</v>
      </c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122">
        <f>SUM(O8:O16)</f>
        <v>0</v>
      </c>
      <c r="Q6" s="288">
        <f>SUM(Q8:Q16)</f>
        <v>0</v>
      </c>
      <c r="R6" s="482"/>
      <c r="S6" s="482"/>
      <c r="T6" s="482"/>
    </row>
    <row r="7" spans="1:20" x14ac:dyDescent="0.25">
      <c r="A7" s="3"/>
      <c r="B7" s="348" t="s">
        <v>0</v>
      </c>
      <c r="C7" s="267" t="s">
        <v>1</v>
      </c>
      <c r="D7" s="267" t="s">
        <v>2</v>
      </c>
      <c r="E7" s="267" t="s">
        <v>28</v>
      </c>
      <c r="F7" s="267" t="s">
        <v>3</v>
      </c>
      <c r="G7" s="267" t="s">
        <v>4</v>
      </c>
      <c r="H7" s="267" t="s">
        <v>5</v>
      </c>
      <c r="I7" s="267" t="s">
        <v>6</v>
      </c>
      <c r="J7" s="267" t="s">
        <v>7</v>
      </c>
      <c r="K7" s="267" t="s">
        <v>8</v>
      </c>
      <c r="L7" s="267" t="s">
        <v>9</v>
      </c>
      <c r="M7" s="267" t="s">
        <v>10</v>
      </c>
      <c r="N7" s="267" t="s">
        <v>11</v>
      </c>
      <c r="O7" s="267" t="s">
        <v>12</v>
      </c>
      <c r="P7" s="268" t="s">
        <v>22</v>
      </c>
      <c r="Q7" s="289" t="s">
        <v>37</v>
      </c>
      <c r="R7" s="293" t="s">
        <v>2</v>
      </c>
      <c r="S7" s="293" t="s">
        <v>32</v>
      </c>
      <c r="T7" s="293" t="s">
        <v>12</v>
      </c>
    </row>
    <row r="8" spans="1:20" x14ac:dyDescent="0.25">
      <c r="A8" s="3"/>
      <c r="B8" s="24" t="s">
        <v>166</v>
      </c>
      <c r="C8" s="345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269">
        <f t="shared" ref="O8:O16" si="0">SUM(F8:N8)</f>
        <v>0</v>
      </c>
      <c r="P8" s="273"/>
      <c r="Q8" s="290"/>
      <c r="R8" s="295" t="s">
        <v>62</v>
      </c>
      <c r="S8" s="294" t="s">
        <v>46</v>
      </c>
      <c r="T8" s="296">
        <f>SUMIF(D8:D800, "Bishop", O8:O800)</f>
        <v>0</v>
      </c>
    </row>
    <row r="9" spans="1:20" x14ac:dyDescent="0.25">
      <c r="A9" s="3"/>
      <c r="B9" s="24" t="s">
        <v>166</v>
      </c>
      <c r="C9" s="345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269">
        <f t="shared" si="0"/>
        <v>0</v>
      </c>
      <c r="P9" s="273"/>
      <c r="Q9" s="290"/>
      <c r="R9" s="295" t="s">
        <v>63</v>
      </c>
      <c r="S9" s="294" t="s">
        <v>59</v>
      </c>
      <c r="T9" s="296">
        <f>SUMIF(D8:D800, "Carrollton", O8:O800)</f>
        <v>0</v>
      </c>
    </row>
    <row r="10" spans="1:20" x14ac:dyDescent="0.25">
      <c r="A10" s="3"/>
      <c r="B10" s="24" t="s">
        <v>166</v>
      </c>
      <c r="C10" s="345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269">
        <f t="shared" si="0"/>
        <v>0</v>
      </c>
      <c r="P10" s="273"/>
      <c r="Q10" s="290"/>
      <c r="R10" s="295" t="s">
        <v>64</v>
      </c>
      <c r="S10" s="294" t="s">
        <v>46</v>
      </c>
      <c r="T10" s="296">
        <f>SUMIF(D8:D800, "Conyers", O8:O800)</f>
        <v>0</v>
      </c>
    </row>
    <row r="11" spans="1:20" x14ac:dyDescent="0.25">
      <c r="A11" s="3"/>
      <c r="B11" s="24" t="s">
        <v>166</v>
      </c>
      <c r="C11" s="345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269">
        <f t="shared" si="0"/>
        <v>0</v>
      </c>
      <c r="P11" s="273"/>
      <c r="Q11" s="290"/>
      <c r="R11" s="295" t="s">
        <v>65</v>
      </c>
      <c r="S11" s="294" t="s">
        <v>59</v>
      </c>
      <c r="T11" s="296">
        <f>SUMIF(D8:D800, "Covington", O8:O800)</f>
        <v>0</v>
      </c>
    </row>
    <row r="12" spans="1:20" x14ac:dyDescent="0.25">
      <c r="A12" s="3"/>
      <c r="B12" s="24" t="s">
        <v>166</v>
      </c>
      <c r="C12" s="345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269">
        <f t="shared" si="0"/>
        <v>0</v>
      </c>
      <c r="P12" s="273"/>
      <c r="Q12" s="290"/>
      <c r="R12" s="295" t="s">
        <v>66</v>
      </c>
      <c r="S12" s="294" t="s">
        <v>60</v>
      </c>
      <c r="T12" s="296">
        <f>SUMIF(D8:D800, "Cumming", O8:O800)</f>
        <v>0</v>
      </c>
    </row>
    <row r="13" spans="1:20" x14ac:dyDescent="0.25">
      <c r="A13" s="3"/>
      <c r="B13" s="24" t="s">
        <v>166</v>
      </c>
      <c r="C13" s="345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269">
        <f t="shared" si="0"/>
        <v>0</v>
      </c>
      <c r="P13" s="273"/>
      <c r="Q13" s="290"/>
      <c r="R13" s="295" t="s">
        <v>67</v>
      </c>
      <c r="S13" s="294" t="s">
        <v>46</v>
      </c>
      <c r="T13" s="296">
        <f>SUMIF(D8:D800, "Eatonton", O8:O800)</f>
        <v>0</v>
      </c>
    </row>
    <row r="14" spans="1:20" x14ac:dyDescent="0.25">
      <c r="A14" s="3"/>
      <c r="B14" s="24" t="s">
        <v>166</v>
      </c>
      <c r="C14" s="345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269">
        <f t="shared" si="0"/>
        <v>0</v>
      </c>
      <c r="P14" s="273"/>
      <c r="Q14" s="290"/>
      <c r="R14" s="295" t="s">
        <v>68</v>
      </c>
      <c r="S14" s="294" t="s">
        <v>60</v>
      </c>
      <c r="T14" s="296">
        <f>SUMIF(D8:D800, "Effingham", O8:O800)</f>
        <v>0</v>
      </c>
    </row>
    <row r="15" spans="1:20" x14ac:dyDescent="0.25">
      <c r="A15" s="3"/>
      <c r="B15" s="24" t="s">
        <v>166</v>
      </c>
      <c r="C15" s="346" t="s">
        <v>37</v>
      </c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269">
        <f t="shared" si="0"/>
        <v>0</v>
      </c>
      <c r="P15" s="273"/>
      <c r="Q15" s="290"/>
      <c r="R15" s="295" t="s">
        <v>69</v>
      </c>
      <c r="S15" s="294" t="s">
        <v>46</v>
      </c>
      <c r="T15" s="296">
        <f>SUMIF(D8:D800, "Franklin", O8:O800)</f>
        <v>0</v>
      </c>
    </row>
    <row r="16" spans="1:20" x14ac:dyDescent="0.25">
      <c r="A16" s="3"/>
      <c r="B16" s="24" t="s">
        <v>166</v>
      </c>
      <c r="C16" s="347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269">
        <f t="shared" si="0"/>
        <v>0</v>
      </c>
      <c r="P16" s="273"/>
      <c r="Q16" s="290"/>
      <c r="R16" s="295" t="s">
        <v>70</v>
      </c>
      <c r="S16" s="294" t="s">
        <v>60</v>
      </c>
      <c r="T16" s="296">
        <f>SUMIF(D8:D800, "Gray", O8:O800)</f>
        <v>0</v>
      </c>
    </row>
    <row r="17" spans="1:20" x14ac:dyDescent="0.25">
      <c r="A17" s="3"/>
      <c r="B17" s="486" t="s">
        <v>167</v>
      </c>
      <c r="C17" s="487"/>
      <c r="D17" s="487"/>
      <c r="E17" s="487"/>
      <c r="F17" s="487"/>
      <c r="G17" s="487"/>
      <c r="H17" s="487"/>
      <c r="I17" s="487"/>
      <c r="J17" s="487"/>
      <c r="K17" s="487"/>
      <c r="L17" s="487"/>
      <c r="M17" s="487"/>
      <c r="N17" s="487"/>
      <c r="O17" s="487"/>
      <c r="P17" s="122">
        <f>SUM(O19:O38)</f>
        <v>0</v>
      </c>
      <c r="Q17" s="288">
        <f>SUM(Q19:Q38)</f>
        <v>0</v>
      </c>
      <c r="R17" s="295" t="s">
        <v>71</v>
      </c>
      <c r="S17" s="294" t="s">
        <v>46</v>
      </c>
      <c r="T17" s="296">
        <f>SUMIF(D8:D800, "Griffin", O8:O800)</f>
        <v>0</v>
      </c>
    </row>
    <row r="18" spans="1:20" x14ac:dyDescent="0.25">
      <c r="A18" s="3"/>
      <c r="B18" s="348" t="s">
        <v>0</v>
      </c>
      <c r="C18" s="267" t="s">
        <v>1</v>
      </c>
      <c r="D18" s="267" t="s">
        <v>2</v>
      </c>
      <c r="E18" s="267" t="s">
        <v>28</v>
      </c>
      <c r="F18" s="267" t="s">
        <v>3</v>
      </c>
      <c r="G18" s="267" t="s">
        <v>4</v>
      </c>
      <c r="H18" s="267" t="s">
        <v>5</v>
      </c>
      <c r="I18" s="267" t="s">
        <v>6</v>
      </c>
      <c r="J18" s="267" t="s">
        <v>7</v>
      </c>
      <c r="K18" s="267" t="s">
        <v>8</v>
      </c>
      <c r="L18" s="267" t="s">
        <v>9</v>
      </c>
      <c r="M18" s="267" t="s">
        <v>10</v>
      </c>
      <c r="N18" s="267" t="s">
        <v>11</v>
      </c>
      <c r="O18" s="267" t="s">
        <v>12</v>
      </c>
      <c r="P18" s="268" t="s">
        <v>22</v>
      </c>
      <c r="Q18" s="289" t="s">
        <v>37</v>
      </c>
      <c r="R18" s="295" t="s">
        <v>90</v>
      </c>
      <c r="S18" s="294" t="s">
        <v>46</v>
      </c>
      <c r="T18" s="296">
        <f>SUMIF(D8:D800, "Hazelhurst", O8:O800)</f>
        <v>0</v>
      </c>
    </row>
    <row r="19" spans="1:20" x14ac:dyDescent="0.25">
      <c r="A19" s="3"/>
      <c r="B19" s="24" t="s">
        <v>167</v>
      </c>
      <c r="C19" s="345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269">
        <f t="shared" ref="O19:O38" si="1">SUM(F19:N19)</f>
        <v>0</v>
      </c>
      <c r="P19" s="273"/>
      <c r="Q19" s="290"/>
      <c r="R19" s="295" t="s">
        <v>73</v>
      </c>
      <c r="S19" s="294" t="s">
        <v>60</v>
      </c>
      <c r="T19" s="296">
        <f>SUMIF(D8:D800, "Homer", O8:O800)</f>
        <v>0</v>
      </c>
    </row>
    <row r="20" spans="1:20" x14ac:dyDescent="0.25">
      <c r="A20" s="3"/>
      <c r="B20" s="24" t="s">
        <v>167</v>
      </c>
      <c r="C20" s="345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269">
        <f t="shared" si="1"/>
        <v>0</v>
      </c>
      <c r="P20" s="273"/>
      <c r="Q20" s="290"/>
      <c r="R20" s="295" t="s">
        <v>74</v>
      </c>
      <c r="S20" s="294" t="s">
        <v>59</v>
      </c>
      <c r="T20" s="296">
        <f>SUMIF(D8:D800, "Hoschton", O8:O800)</f>
        <v>0</v>
      </c>
    </row>
    <row r="21" spans="1:20" x14ac:dyDescent="0.25">
      <c r="A21" s="3"/>
      <c r="B21" s="24" t="s">
        <v>167</v>
      </c>
      <c r="C21" s="345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269">
        <f t="shared" si="1"/>
        <v>0</v>
      </c>
      <c r="P21" s="273"/>
      <c r="Q21" s="290"/>
      <c r="R21" s="295" t="s">
        <v>163</v>
      </c>
      <c r="S21" s="294" t="s">
        <v>60</v>
      </c>
      <c r="T21" s="296">
        <f>SUMIF(D8:D800, "Jessup", O8:O800)</f>
        <v>0</v>
      </c>
    </row>
    <row r="22" spans="1:20" x14ac:dyDescent="0.25">
      <c r="A22" s="3"/>
      <c r="B22" s="24" t="s">
        <v>167</v>
      </c>
      <c r="C22" s="345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269">
        <f t="shared" si="1"/>
        <v>0</v>
      </c>
      <c r="P22" s="273"/>
      <c r="Q22" s="290"/>
      <c r="R22" s="295" t="s">
        <v>76</v>
      </c>
      <c r="S22" s="294" t="s">
        <v>60</v>
      </c>
      <c r="T22" s="296">
        <f>SUMIF(D8:D800, "Jefferson", O8:O800)</f>
        <v>0</v>
      </c>
    </row>
    <row r="23" spans="1:20" x14ac:dyDescent="0.25">
      <c r="A23" s="3"/>
      <c r="B23" s="24" t="s">
        <v>167</v>
      </c>
      <c r="C23" s="345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269">
        <f t="shared" si="1"/>
        <v>0</v>
      </c>
      <c r="P23" s="273"/>
      <c r="Q23" s="290"/>
      <c r="R23" s="295" t="s">
        <v>77</v>
      </c>
      <c r="S23" s="294" t="s">
        <v>46</v>
      </c>
      <c r="T23" s="296">
        <f>SUMIF(D8:D800, "LaGrange", O8:O800)</f>
        <v>0</v>
      </c>
    </row>
    <row r="24" spans="1:20" x14ac:dyDescent="0.25">
      <c r="A24" s="3"/>
      <c r="B24" s="24" t="s">
        <v>167</v>
      </c>
      <c r="C24" s="345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269">
        <f t="shared" si="1"/>
        <v>0</v>
      </c>
      <c r="P24" s="273"/>
      <c r="Q24" s="290"/>
      <c r="R24" s="295" t="s">
        <v>78</v>
      </c>
      <c r="S24" s="294" t="s">
        <v>60</v>
      </c>
      <c r="T24" s="296">
        <f>SUMIF(D8:D800, "Lilburn", O8:O800)</f>
        <v>0</v>
      </c>
    </row>
    <row r="25" spans="1:20" x14ac:dyDescent="0.25">
      <c r="A25" s="3"/>
      <c r="B25" s="24" t="s">
        <v>167</v>
      </c>
      <c r="C25" s="345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269">
        <f t="shared" si="1"/>
        <v>0</v>
      </c>
      <c r="P25" s="273"/>
      <c r="Q25" s="290"/>
      <c r="R25" s="295" t="s">
        <v>79</v>
      </c>
      <c r="S25" s="294" t="s">
        <v>46</v>
      </c>
      <c r="T25" s="296">
        <f>SUMIF(D8:D800, "Milledgeville", O8:O800)</f>
        <v>0</v>
      </c>
    </row>
    <row r="26" spans="1:20" x14ac:dyDescent="0.25">
      <c r="A26" s="3"/>
      <c r="B26" s="24" t="s">
        <v>167</v>
      </c>
      <c r="C26" s="345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269">
        <f t="shared" si="1"/>
        <v>0</v>
      </c>
      <c r="P26" s="273"/>
      <c r="Q26" s="290"/>
      <c r="R26" s="295" t="s">
        <v>80</v>
      </c>
      <c r="S26" s="294" t="s">
        <v>60</v>
      </c>
      <c r="T26" s="296">
        <f>SUMIF(D8:D800, "Nicholson", O8:O800)</f>
        <v>0</v>
      </c>
    </row>
    <row r="27" spans="1:20" x14ac:dyDescent="0.25">
      <c r="A27" s="3"/>
      <c r="B27" s="24" t="s">
        <v>167</v>
      </c>
      <c r="C27" s="345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269">
        <f t="shared" si="1"/>
        <v>0</v>
      </c>
      <c r="P27" s="273"/>
      <c r="Q27" s="290"/>
      <c r="R27" s="295" t="s">
        <v>81</v>
      </c>
      <c r="S27" s="294" t="s">
        <v>60</v>
      </c>
      <c r="T27" s="296">
        <f>SUMIF(D8:D800, "Pooler", O8:O800)</f>
        <v>0</v>
      </c>
    </row>
    <row r="28" spans="1:20" x14ac:dyDescent="0.25">
      <c r="A28" s="3"/>
      <c r="B28" s="24" t="s">
        <v>167</v>
      </c>
      <c r="C28" s="345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269">
        <f t="shared" si="1"/>
        <v>0</v>
      </c>
      <c r="P28" s="273"/>
      <c r="Q28" s="290"/>
      <c r="R28" s="295" t="s">
        <v>82</v>
      </c>
      <c r="S28" s="294" t="s">
        <v>60</v>
      </c>
      <c r="T28" s="296">
        <f>SUMIF(D8:D800, "Rincon", O8:O800)</f>
        <v>0</v>
      </c>
    </row>
    <row r="29" spans="1:20" x14ac:dyDescent="0.25">
      <c r="A29" s="3"/>
      <c r="B29" s="24" t="s">
        <v>167</v>
      </c>
      <c r="C29" s="345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269">
        <f t="shared" si="1"/>
        <v>0</v>
      </c>
      <c r="P29" s="273"/>
      <c r="Q29" s="290"/>
      <c r="R29" s="295" t="s">
        <v>83</v>
      </c>
      <c r="S29" s="294" t="s">
        <v>60</v>
      </c>
      <c r="T29" s="296">
        <f>SUMIF(D8:D800, "Savannah", O8:O800)</f>
        <v>0</v>
      </c>
    </row>
    <row r="30" spans="1:20" x14ac:dyDescent="0.25">
      <c r="A30" s="3"/>
      <c r="B30" s="24" t="s">
        <v>167</v>
      </c>
      <c r="C30" s="345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269">
        <f t="shared" si="1"/>
        <v>0</v>
      </c>
      <c r="P30" s="273"/>
      <c r="Q30" s="290"/>
      <c r="R30" s="295" t="s">
        <v>164</v>
      </c>
      <c r="S30" s="294" t="s">
        <v>60</v>
      </c>
      <c r="T30" s="296">
        <f>SUMIF(D8:D800, "statesboro", O8:O800)</f>
        <v>0</v>
      </c>
    </row>
    <row r="31" spans="1:20" x14ac:dyDescent="0.25">
      <c r="A31" s="3"/>
      <c r="B31" s="24" t="s">
        <v>167</v>
      </c>
      <c r="C31" s="345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269">
        <f t="shared" si="1"/>
        <v>0</v>
      </c>
      <c r="P31" s="273"/>
      <c r="Q31" s="290"/>
      <c r="R31" s="295" t="s">
        <v>85</v>
      </c>
      <c r="S31" s="294" t="s">
        <v>61</v>
      </c>
      <c r="T31" s="296">
        <f>SUMIF(D8:D800, "Winder", O8:O800)</f>
        <v>0</v>
      </c>
    </row>
    <row r="32" spans="1:20" x14ac:dyDescent="0.25">
      <c r="A32" s="3"/>
      <c r="B32" s="24" t="s">
        <v>167</v>
      </c>
      <c r="C32" s="345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269">
        <f t="shared" si="1"/>
        <v>0</v>
      </c>
      <c r="P32" s="273"/>
      <c r="Q32" s="290"/>
      <c r="R32" s="295" t="s">
        <v>86</v>
      </c>
      <c r="S32" s="294" t="s">
        <v>46</v>
      </c>
      <c r="T32" s="296">
        <f>SUMIF(D8:D800, "Toccoa", O8:O800)</f>
        <v>0</v>
      </c>
    </row>
    <row r="33" spans="1:20" x14ac:dyDescent="0.25">
      <c r="A33" s="3"/>
      <c r="B33" s="24" t="s">
        <v>167</v>
      </c>
      <c r="C33" s="345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269">
        <f t="shared" si="1"/>
        <v>0</v>
      </c>
      <c r="P33" s="273"/>
      <c r="Q33" s="290"/>
      <c r="R33"/>
      <c r="S33"/>
      <c r="T33"/>
    </row>
    <row r="34" spans="1:20" x14ac:dyDescent="0.25">
      <c r="A34" s="3"/>
      <c r="B34" s="24" t="s">
        <v>167</v>
      </c>
      <c r="C34" s="345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269">
        <f t="shared" si="1"/>
        <v>0</v>
      </c>
      <c r="P34" s="273"/>
      <c r="Q34" s="290"/>
      <c r="R34"/>
      <c r="S34"/>
      <c r="T34"/>
    </row>
    <row r="35" spans="1:20" x14ac:dyDescent="0.25">
      <c r="A35" s="3"/>
      <c r="B35" s="24" t="s">
        <v>167</v>
      </c>
      <c r="C35" s="345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269">
        <f t="shared" si="1"/>
        <v>0</v>
      </c>
      <c r="P35" s="273"/>
      <c r="Q35" s="290"/>
      <c r="R35"/>
      <c r="S35"/>
      <c r="T35"/>
    </row>
    <row r="36" spans="1:20" x14ac:dyDescent="0.25">
      <c r="A36" s="3"/>
      <c r="B36" s="24" t="s">
        <v>167</v>
      </c>
      <c r="C36" s="345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269">
        <f t="shared" si="1"/>
        <v>0</v>
      </c>
      <c r="P36" s="273"/>
      <c r="Q36" s="290"/>
      <c r="R36"/>
      <c r="S36"/>
      <c r="T36"/>
    </row>
    <row r="37" spans="1:20" x14ac:dyDescent="0.25">
      <c r="A37" s="3"/>
      <c r="B37" s="24" t="s">
        <v>167</v>
      </c>
      <c r="C37" s="346" t="s">
        <v>37</v>
      </c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269">
        <f t="shared" si="1"/>
        <v>0</v>
      </c>
      <c r="P37" s="273"/>
      <c r="Q37" s="290"/>
      <c r="R37"/>
      <c r="S37"/>
      <c r="T37"/>
    </row>
    <row r="38" spans="1:20" x14ac:dyDescent="0.25">
      <c r="A38" s="3"/>
      <c r="B38" s="24" t="s">
        <v>167</v>
      </c>
      <c r="C38" s="347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269">
        <f t="shared" si="1"/>
        <v>0</v>
      </c>
      <c r="P38" s="273"/>
      <c r="Q38" s="290"/>
      <c r="R38"/>
      <c r="S38"/>
      <c r="T38"/>
    </row>
    <row r="39" spans="1:20" x14ac:dyDescent="0.25">
      <c r="A39" s="3"/>
      <c r="B39" s="486" t="s">
        <v>168</v>
      </c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7"/>
      <c r="P39" s="122">
        <f>SUM(O41:O60)</f>
        <v>0</v>
      </c>
      <c r="Q39" s="288">
        <f>SUM(Q41:Q60)</f>
        <v>0</v>
      </c>
      <c r="R39"/>
      <c r="S39"/>
      <c r="T39"/>
    </row>
    <row r="40" spans="1:20" x14ac:dyDescent="0.25">
      <c r="A40" s="3"/>
      <c r="B40" s="348" t="s">
        <v>0</v>
      </c>
      <c r="C40" s="267" t="s">
        <v>1</v>
      </c>
      <c r="D40" s="267" t="s">
        <v>2</v>
      </c>
      <c r="E40" s="267" t="s">
        <v>28</v>
      </c>
      <c r="F40" s="267" t="s">
        <v>3</v>
      </c>
      <c r="G40" s="267" t="s">
        <v>4</v>
      </c>
      <c r="H40" s="267" t="s">
        <v>5</v>
      </c>
      <c r="I40" s="267" t="s">
        <v>6</v>
      </c>
      <c r="J40" s="267" t="s">
        <v>7</v>
      </c>
      <c r="K40" s="267" t="s">
        <v>8</v>
      </c>
      <c r="L40" s="267" t="s">
        <v>9</v>
      </c>
      <c r="M40" s="267" t="s">
        <v>10</v>
      </c>
      <c r="N40" s="267" t="s">
        <v>11</v>
      </c>
      <c r="O40" s="267" t="s">
        <v>12</v>
      </c>
      <c r="P40" s="268" t="s">
        <v>22</v>
      </c>
      <c r="Q40" s="289" t="s">
        <v>37</v>
      </c>
      <c r="R40"/>
      <c r="S40"/>
      <c r="T40"/>
    </row>
    <row r="41" spans="1:20" x14ac:dyDescent="0.25">
      <c r="A41" s="3"/>
      <c r="B41" s="24" t="s">
        <v>170</v>
      </c>
      <c r="C41" s="345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269">
        <f t="shared" ref="O41:O103" si="2">SUM(F41:N41)</f>
        <v>0</v>
      </c>
      <c r="P41" s="273"/>
      <c r="Q41" s="290"/>
      <c r="R41"/>
      <c r="S41"/>
      <c r="T41"/>
    </row>
    <row r="42" spans="1:20" x14ac:dyDescent="0.25">
      <c r="A42" s="3"/>
      <c r="B42" s="24" t="s">
        <v>170</v>
      </c>
      <c r="C42" s="345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269">
        <f t="shared" si="2"/>
        <v>0</v>
      </c>
      <c r="P42" s="273"/>
      <c r="Q42" s="290"/>
      <c r="R42"/>
      <c r="S42"/>
      <c r="T42"/>
    </row>
    <row r="43" spans="1:20" x14ac:dyDescent="0.25">
      <c r="A43" s="3"/>
      <c r="B43" s="24" t="s">
        <v>170</v>
      </c>
      <c r="C43" s="345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269">
        <f t="shared" si="2"/>
        <v>0</v>
      </c>
      <c r="P43" s="273"/>
      <c r="Q43" s="120"/>
      <c r="R43"/>
      <c r="S43"/>
      <c r="T43"/>
    </row>
    <row r="44" spans="1:20" x14ac:dyDescent="0.25">
      <c r="A44" s="3"/>
      <c r="B44" s="24" t="s">
        <v>170</v>
      </c>
      <c r="C44" s="345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269">
        <f t="shared" si="2"/>
        <v>0</v>
      </c>
      <c r="P44" s="273"/>
      <c r="Q44" s="120"/>
      <c r="R44"/>
      <c r="S44"/>
      <c r="T44"/>
    </row>
    <row r="45" spans="1:20" x14ac:dyDescent="0.25">
      <c r="A45" s="3"/>
      <c r="B45" s="24" t="s">
        <v>170</v>
      </c>
      <c r="C45" s="345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269">
        <f t="shared" si="2"/>
        <v>0</v>
      </c>
      <c r="P45" s="273"/>
      <c r="Q45" s="120"/>
      <c r="R45"/>
      <c r="S45"/>
      <c r="T45"/>
    </row>
    <row r="46" spans="1:20" x14ac:dyDescent="0.25">
      <c r="A46" s="3"/>
      <c r="B46" s="24" t="s">
        <v>170</v>
      </c>
      <c r="C46" s="345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269">
        <f t="shared" si="2"/>
        <v>0</v>
      </c>
      <c r="P46" s="273"/>
      <c r="Q46" s="120"/>
      <c r="R46"/>
      <c r="S46"/>
      <c r="T46"/>
    </row>
    <row r="47" spans="1:20" x14ac:dyDescent="0.25">
      <c r="A47" s="3"/>
      <c r="B47" s="24" t="s">
        <v>170</v>
      </c>
      <c r="C47" s="345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269">
        <f t="shared" si="2"/>
        <v>0</v>
      </c>
      <c r="P47" s="273"/>
      <c r="Q47" s="120"/>
      <c r="R47"/>
      <c r="S47"/>
      <c r="T47"/>
    </row>
    <row r="48" spans="1:20" x14ac:dyDescent="0.25">
      <c r="A48" s="3"/>
      <c r="B48" s="24" t="s">
        <v>170</v>
      </c>
      <c r="C48" s="345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269">
        <f t="shared" si="2"/>
        <v>0</v>
      </c>
      <c r="P48" s="273"/>
      <c r="Q48" s="120"/>
      <c r="R48"/>
      <c r="S48"/>
      <c r="T48"/>
    </row>
    <row r="49" spans="1:20" x14ac:dyDescent="0.25">
      <c r="A49" s="3"/>
      <c r="B49" s="24" t="s">
        <v>170</v>
      </c>
      <c r="C49" s="345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269">
        <f t="shared" si="2"/>
        <v>0</v>
      </c>
      <c r="P49" s="273"/>
      <c r="Q49" s="120"/>
      <c r="R49"/>
      <c r="S49"/>
      <c r="T49"/>
    </row>
    <row r="50" spans="1:20" x14ac:dyDescent="0.25">
      <c r="A50" s="3"/>
      <c r="B50" s="24" t="s">
        <v>170</v>
      </c>
      <c r="C50" s="345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269">
        <f t="shared" si="2"/>
        <v>0</v>
      </c>
      <c r="P50" s="273"/>
      <c r="Q50" s="120"/>
      <c r="R50"/>
      <c r="S50"/>
      <c r="T50"/>
    </row>
    <row r="51" spans="1:20" x14ac:dyDescent="0.25">
      <c r="A51" s="3"/>
      <c r="B51" s="24" t="s">
        <v>170</v>
      </c>
      <c r="C51" s="345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269">
        <f t="shared" si="2"/>
        <v>0</v>
      </c>
      <c r="P51" s="273"/>
      <c r="Q51" s="120"/>
      <c r="R51"/>
      <c r="S51"/>
      <c r="T51"/>
    </row>
    <row r="52" spans="1:20" x14ac:dyDescent="0.25">
      <c r="A52" s="3"/>
      <c r="B52" s="24" t="s">
        <v>170</v>
      </c>
      <c r="C52" s="345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269">
        <f t="shared" si="2"/>
        <v>0</v>
      </c>
      <c r="P52" s="273"/>
      <c r="Q52" s="120"/>
      <c r="R52"/>
      <c r="S52"/>
      <c r="T52"/>
    </row>
    <row r="53" spans="1:20" x14ac:dyDescent="0.25">
      <c r="A53" s="3"/>
      <c r="B53" s="24" t="s">
        <v>170</v>
      </c>
      <c r="C53" s="345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269">
        <f t="shared" si="2"/>
        <v>0</v>
      </c>
      <c r="P53" s="273"/>
      <c r="Q53" s="120"/>
      <c r="R53"/>
      <c r="S53"/>
      <c r="T53"/>
    </row>
    <row r="54" spans="1:20" x14ac:dyDescent="0.25">
      <c r="A54" s="3"/>
      <c r="B54" s="24" t="s">
        <v>170</v>
      </c>
      <c r="C54" s="345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269">
        <f t="shared" si="2"/>
        <v>0</v>
      </c>
      <c r="P54" s="273"/>
      <c r="Q54" s="120"/>
      <c r="R54"/>
      <c r="S54"/>
      <c r="T54"/>
    </row>
    <row r="55" spans="1:20" x14ac:dyDescent="0.25">
      <c r="A55" s="3"/>
      <c r="B55" s="24" t="s">
        <v>170</v>
      </c>
      <c r="C55" s="345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269">
        <f t="shared" si="2"/>
        <v>0</v>
      </c>
      <c r="P55" s="273"/>
      <c r="Q55" s="120"/>
      <c r="R55"/>
      <c r="S55"/>
      <c r="T55"/>
    </row>
    <row r="56" spans="1:20" x14ac:dyDescent="0.25">
      <c r="A56" s="3"/>
      <c r="B56" s="24" t="s">
        <v>170</v>
      </c>
      <c r="C56" s="345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269">
        <f t="shared" si="2"/>
        <v>0</v>
      </c>
      <c r="P56" s="273"/>
      <c r="Q56" s="120"/>
      <c r="R56"/>
      <c r="S56"/>
      <c r="T56"/>
    </row>
    <row r="57" spans="1:20" x14ac:dyDescent="0.25">
      <c r="A57" s="3"/>
      <c r="B57" s="24" t="s">
        <v>170</v>
      </c>
      <c r="C57" s="345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269">
        <f t="shared" si="2"/>
        <v>0</v>
      </c>
      <c r="P57" s="273"/>
      <c r="Q57" s="120"/>
      <c r="R57"/>
      <c r="S57"/>
      <c r="T57"/>
    </row>
    <row r="58" spans="1:20" x14ac:dyDescent="0.25">
      <c r="A58" s="3"/>
      <c r="B58" s="24" t="s">
        <v>170</v>
      </c>
      <c r="C58" s="345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269">
        <f t="shared" si="2"/>
        <v>0</v>
      </c>
      <c r="P58" s="273"/>
      <c r="Q58" s="120"/>
      <c r="R58"/>
      <c r="S58"/>
      <c r="T58"/>
    </row>
    <row r="59" spans="1:20" x14ac:dyDescent="0.25">
      <c r="A59" s="3"/>
      <c r="B59" s="24" t="s">
        <v>170</v>
      </c>
      <c r="C59" s="346" t="s">
        <v>37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269">
        <f t="shared" si="2"/>
        <v>0</v>
      </c>
      <c r="P59" s="273"/>
      <c r="Q59" s="120"/>
      <c r="R59"/>
      <c r="S59"/>
      <c r="T59"/>
    </row>
    <row r="60" spans="1:20" x14ac:dyDescent="0.25">
      <c r="A60" s="3"/>
      <c r="B60" s="24" t="s">
        <v>170</v>
      </c>
      <c r="C60" s="347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269">
        <f t="shared" si="2"/>
        <v>0</v>
      </c>
      <c r="P60" s="273"/>
      <c r="Q60" s="120"/>
      <c r="R60"/>
      <c r="S60"/>
      <c r="T60"/>
    </row>
    <row r="61" spans="1:20" x14ac:dyDescent="0.25">
      <c r="A61" s="3"/>
      <c r="B61" s="486" t="s">
        <v>169</v>
      </c>
      <c r="C61" s="487"/>
      <c r="D61" s="487"/>
      <c r="E61" s="487"/>
      <c r="F61" s="487"/>
      <c r="G61" s="487"/>
      <c r="H61" s="487"/>
      <c r="I61" s="487"/>
      <c r="J61" s="487"/>
      <c r="K61" s="487"/>
      <c r="L61" s="487"/>
      <c r="M61" s="487"/>
      <c r="N61" s="487"/>
      <c r="O61" s="487"/>
      <c r="P61" s="122">
        <f>SUM(O63:O82)</f>
        <v>0</v>
      </c>
      <c r="Q61" s="118">
        <f>SUM(Q63:Q82)</f>
        <v>0</v>
      </c>
      <c r="R61"/>
      <c r="S61"/>
      <c r="T61"/>
    </row>
    <row r="62" spans="1:20" x14ac:dyDescent="0.25">
      <c r="A62" s="3"/>
      <c r="B62" s="348" t="s">
        <v>0</v>
      </c>
      <c r="C62" s="267" t="s">
        <v>1</v>
      </c>
      <c r="D62" s="267" t="s">
        <v>2</v>
      </c>
      <c r="E62" s="267" t="s">
        <v>28</v>
      </c>
      <c r="F62" s="267" t="s">
        <v>3</v>
      </c>
      <c r="G62" s="267" t="s">
        <v>4</v>
      </c>
      <c r="H62" s="267" t="s">
        <v>5</v>
      </c>
      <c r="I62" s="267" t="s">
        <v>6</v>
      </c>
      <c r="J62" s="267" t="s">
        <v>7</v>
      </c>
      <c r="K62" s="267" t="s">
        <v>8</v>
      </c>
      <c r="L62" s="267" t="s">
        <v>9</v>
      </c>
      <c r="M62" s="267" t="s">
        <v>10</v>
      </c>
      <c r="N62" s="267" t="s">
        <v>11</v>
      </c>
      <c r="O62" s="267" t="s">
        <v>12</v>
      </c>
      <c r="P62" s="268" t="s">
        <v>22</v>
      </c>
      <c r="Q62" s="119" t="s">
        <v>37</v>
      </c>
      <c r="R62"/>
      <c r="S62"/>
      <c r="T62"/>
    </row>
    <row r="63" spans="1:20" x14ac:dyDescent="0.25">
      <c r="A63" s="3"/>
      <c r="B63" s="24" t="s">
        <v>169</v>
      </c>
      <c r="C63" s="345"/>
      <c r="D63" s="112"/>
      <c r="E63" s="112"/>
      <c r="F63" s="113"/>
      <c r="G63" s="113"/>
      <c r="H63" s="113"/>
      <c r="I63" s="113"/>
      <c r="J63" s="113"/>
      <c r="K63" s="113"/>
      <c r="L63" s="113"/>
      <c r="M63" s="113"/>
      <c r="N63" s="113"/>
      <c r="O63" s="269">
        <f t="shared" si="2"/>
        <v>0</v>
      </c>
      <c r="P63" s="273"/>
      <c r="Q63" s="120"/>
      <c r="R63"/>
      <c r="S63"/>
      <c r="T63"/>
    </row>
    <row r="64" spans="1:20" x14ac:dyDescent="0.25">
      <c r="A64" s="3"/>
      <c r="B64" s="24" t="s">
        <v>169</v>
      </c>
      <c r="C64" s="345"/>
      <c r="D64" s="112"/>
      <c r="E64" s="112"/>
      <c r="F64" s="113"/>
      <c r="G64" s="113"/>
      <c r="H64" s="113"/>
      <c r="I64" s="113"/>
      <c r="J64" s="113"/>
      <c r="K64" s="113"/>
      <c r="L64" s="113"/>
      <c r="M64" s="113"/>
      <c r="N64" s="113"/>
      <c r="O64" s="269">
        <f t="shared" si="2"/>
        <v>0</v>
      </c>
      <c r="P64" s="273"/>
      <c r="Q64" s="120"/>
      <c r="R64"/>
      <c r="S64"/>
      <c r="T64"/>
    </row>
    <row r="65" spans="1:20" x14ac:dyDescent="0.25">
      <c r="A65" s="3"/>
      <c r="B65" s="24" t="s">
        <v>169</v>
      </c>
      <c r="C65" s="345"/>
      <c r="D65" s="112"/>
      <c r="E65" s="112"/>
      <c r="F65" s="113"/>
      <c r="G65" s="113"/>
      <c r="H65" s="113"/>
      <c r="I65" s="113"/>
      <c r="J65" s="113"/>
      <c r="K65" s="113"/>
      <c r="L65" s="113"/>
      <c r="M65" s="113"/>
      <c r="N65" s="113"/>
      <c r="O65" s="269">
        <f t="shared" si="2"/>
        <v>0</v>
      </c>
      <c r="P65" s="273"/>
      <c r="Q65" s="120"/>
      <c r="R65"/>
      <c r="S65"/>
      <c r="T65"/>
    </row>
    <row r="66" spans="1:20" x14ac:dyDescent="0.25">
      <c r="A66" s="3"/>
      <c r="B66" s="24" t="s">
        <v>169</v>
      </c>
      <c r="C66" s="345"/>
      <c r="D66" s="112"/>
      <c r="E66" s="112"/>
      <c r="F66" s="113"/>
      <c r="G66" s="113"/>
      <c r="H66" s="113"/>
      <c r="I66" s="113"/>
      <c r="J66" s="113"/>
      <c r="K66" s="113"/>
      <c r="L66" s="113"/>
      <c r="M66" s="113"/>
      <c r="N66" s="113"/>
      <c r="O66" s="269">
        <f t="shared" si="2"/>
        <v>0</v>
      </c>
      <c r="P66" s="273"/>
      <c r="Q66" s="120"/>
      <c r="R66"/>
      <c r="S66"/>
      <c r="T66"/>
    </row>
    <row r="67" spans="1:20" x14ac:dyDescent="0.25">
      <c r="A67" s="3"/>
      <c r="B67" s="24" t="s">
        <v>169</v>
      </c>
      <c r="C67" s="345"/>
      <c r="D67" s="112"/>
      <c r="E67" s="112"/>
      <c r="F67" s="113"/>
      <c r="G67" s="113"/>
      <c r="H67" s="113"/>
      <c r="I67" s="113"/>
      <c r="J67" s="113"/>
      <c r="K67" s="113"/>
      <c r="L67" s="113"/>
      <c r="M67" s="113"/>
      <c r="N67" s="113"/>
      <c r="O67" s="269">
        <f t="shared" si="2"/>
        <v>0</v>
      </c>
      <c r="P67" s="273"/>
      <c r="Q67" s="120"/>
      <c r="R67"/>
      <c r="S67"/>
      <c r="T67"/>
    </row>
    <row r="68" spans="1:20" x14ac:dyDescent="0.25">
      <c r="A68" s="3"/>
      <c r="B68" s="24" t="s">
        <v>169</v>
      </c>
      <c r="C68" s="345"/>
      <c r="D68" s="112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269">
        <f t="shared" si="2"/>
        <v>0</v>
      </c>
      <c r="P68" s="273"/>
      <c r="Q68" s="120"/>
      <c r="R68"/>
      <c r="S68"/>
      <c r="T68"/>
    </row>
    <row r="69" spans="1:20" x14ac:dyDescent="0.25">
      <c r="A69" s="3"/>
      <c r="B69" s="24" t="s">
        <v>169</v>
      </c>
      <c r="C69" s="345"/>
      <c r="D69" s="112"/>
      <c r="E69" s="112"/>
      <c r="F69" s="113"/>
      <c r="G69" s="113"/>
      <c r="H69" s="113"/>
      <c r="I69" s="113"/>
      <c r="J69" s="113"/>
      <c r="K69" s="113"/>
      <c r="L69" s="113"/>
      <c r="M69" s="113"/>
      <c r="N69" s="113"/>
      <c r="O69" s="269">
        <f t="shared" si="2"/>
        <v>0</v>
      </c>
      <c r="P69" s="273"/>
      <c r="Q69" s="120"/>
      <c r="R69"/>
      <c r="S69"/>
      <c r="T69"/>
    </row>
    <row r="70" spans="1:20" x14ac:dyDescent="0.25">
      <c r="A70" s="3"/>
      <c r="B70" s="24" t="s">
        <v>169</v>
      </c>
      <c r="C70" s="345"/>
      <c r="D70" s="112"/>
      <c r="E70" s="112"/>
      <c r="F70" s="113"/>
      <c r="G70" s="113"/>
      <c r="H70" s="113"/>
      <c r="I70" s="113"/>
      <c r="J70" s="113"/>
      <c r="K70" s="113"/>
      <c r="L70" s="113"/>
      <c r="M70" s="113"/>
      <c r="N70" s="113"/>
      <c r="O70" s="269">
        <f t="shared" si="2"/>
        <v>0</v>
      </c>
      <c r="P70" s="273"/>
      <c r="Q70" s="120"/>
      <c r="R70"/>
      <c r="S70"/>
      <c r="T70"/>
    </row>
    <row r="71" spans="1:20" x14ac:dyDescent="0.25">
      <c r="A71" s="3"/>
      <c r="B71" s="24" t="s">
        <v>169</v>
      </c>
      <c r="C71" s="345"/>
      <c r="D71" s="112"/>
      <c r="E71" s="112"/>
      <c r="F71" s="113"/>
      <c r="G71" s="113"/>
      <c r="H71" s="113"/>
      <c r="I71" s="113"/>
      <c r="J71" s="113"/>
      <c r="K71" s="113"/>
      <c r="L71" s="113"/>
      <c r="M71" s="113"/>
      <c r="N71" s="113"/>
      <c r="O71" s="269">
        <f t="shared" si="2"/>
        <v>0</v>
      </c>
      <c r="P71" s="273"/>
      <c r="Q71" s="120"/>
      <c r="R71"/>
      <c r="S71"/>
      <c r="T71"/>
    </row>
    <row r="72" spans="1:20" x14ac:dyDescent="0.25">
      <c r="A72" s="3"/>
      <c r="B72" s="24" t="s">
        <v>169</v>
      </c>
      <c r="C72" s="345"/>
      <c r="D72" s="112"/>
      <c r="E72" s="112"/>
      <c r="F72" s="113"/>
      <c r="G72" s="113"/>
      <c r="H72" s="113"/>
      <c r="I72" s="113"/>
      <c r="J72" s="113"/>
      <c r="K72" s="113"/>
      <c r="L72" s="113"/>
      <c r="M72" s="113"/>
      <c r="N72" s="113"/>
      <c r="O72" s="269">
        <f t="shared" si="2"/>
        <v>0</v>
      </c>
      <c r="P72" s="273"/>
      <c r="Q72" s="120"/>
      <c r="R72"/>
      <c r="S72"/>
      <c r="T72"/>
    </row>
    <row r="73" spans="1:20" x14ac:dyDescent="0.25">
      <c r="A73" s="3"/>
      <c r="B73" s="24" t="s">
        <v>169</v>
      </c>
      <c r="C73" s="345"/>
      <c r="D73" s="112"/>
      <c r="E73" s="112"/>
      <c r="F73" s="113"/>
      <c r="G73" s="113"/>
      <c r="H73" s="113"/>
      <c r="I73" s="113"/>
      <c r="J73" s="113"/>
      <c r="K73" s="113"/>
      <c r="L73" s="113"/>
      <c r="M73" s="113"/>
      <c r="N73" s="113"/>
      <c r="O73" s="269">
        <f t="shared" si="2"/>
        <v>0</v>
      </c>
      <c r="P73" s="273"/>
      <c r="Q73" s="120"/>
      <c r="R73"/>
      <c r="S73"/>
      <c r="T73"/>
    </row>
    <row r="74" spans="1:20" x14ac:dyDescent="0.25">
      <c r="A74" s="3"/>
      <c r="B74" s="24" t="s">
        <v>169</v>
      </c>
      <c r="C74" s="345"/>
      <c r="D74" s="112"/>
      <c r="E74" s="112"/>
      <c r="F74" s="113"/>
      <c r="G74" s="113"/>
      <c r="H74" s="113"/>
      <c r="I74" s="113"/>
      <c r="J74" s="113"/>
      <c r="K74" s="113"/>
      <c r="L74" s="113"/>
      <c r="M74" s="113"/>
      <c r="N74" s="113"/>
      <c r="O74" s="269">
        <f t="shared" si="2"/>
        <v>0</v>
      </c>
      <c r="P74" s="273"/>
      <c r="Q74" s="120"/>
      <c r="R74"/>
      <c r="S74"/>
      <c r="T74"/>
    </row>
    <row r="75" spans="1:20" x14ac:dyDescent="0.25">
      <c r="A75" s="3"/>
      <c r="B75" s="24" t="s">
        <v>169</v>
      </c>
      <c r="C75" s="345"/>
      <c r="D75" s="112"/>
      <c r="E75" s="112"/>
      <c r="F75" s="113"/>
      <c r="G75" s="113"/>
      <c r="H75" s="113"/>
      <c r="I75" s="113"/>
      <c r="J75" s="113"/>
      <c r="K75" s="113"/>
      <c r="L75" s="113"/>
      <c r="M75" s="113"/>
      <c r="N75" s="113"/>
      <c r="O75" s="269">
        <f t="shared" si="2"/>
        <v>0</v>
      </c>
      <c r="P75" s="273"/>
      <c r="Q75" s="120"/>
      <c r="R75"/>
      <c r="S75"/>
      <c r="T75"/>
    </row>
    <row r="76" spans="1:20" x14ac:dyDescent="0.25">
      <c r="A76" s="3"/>
      <c r="B76" s="24" t="s">
        <v>169</v>
      </c>
      <c r="C76" s="345"/>
      <c r="D76" s="112"/>
      <c r="E76" s="112"/>
      <c r="F76" s="113"/>
      <c r="G76" s="113"/>
      <c r="H76" s="113"/>
      <c r="I76" s="113"/>
      <c r="J76" s="113"/>
      <c r="K76" s="113"/>
      <c r="L76" s="113"/>
      <c r="M76" s="113"/>
      <c r="N76" s="113"/>
      <c r="O76" s="269">
        <f t="shared" si="2"/>
        <v>0</v>
      </c>
      <c r="P76" s="273"/>
      <c r="Q76" s="120"/>
      <c r="R76"/>
      <c r="S76"/>
      <c r="T76"/>
    </row>
    <row r="77" spans="1:20" x14ac:dyDescent="0.25">
      <c r="A77" s="3"/>
      <c r="B77" s="24" t="s">
        <v>169</v>
      </c>
      <c r="C77" s="345"/>
      <c r="D77" s="112"/>
      <c r="E77" s="112"/>
      <c r="F77" s="113"/>
      <c r="G77" s="113"/>
      <c r="H77" s="113"/>
      <c r="I77" s="113"/>
      <c r="J77" s="113"/>
      <c r="K77" s="113"/>
      <c r="L77" s="113"/>
      <c r="M77" s="113"/>
      <c r="N77" s="113"/>
      <c r="O77" s="269">
        <f t="shared" si="2"/>
        <v>0</v>
      </c>
      <c r="P77" s="273"/>
      <c r="Q77" s="120"/>
      <c r="R77"/>
      <c r="S77"/>
      <c r="T77"/>
    </row>
    <row r="78" spans="1:20" x14ac:dyDescent="0.25">
      <c r="A78" s="3"/>
      <c r="B78" s="24" t="s">
        <v>169</v>
      </c>
      <c r="C78" s="345"/>
      <c r="D78" s="112"/>
      <c r="E78" s="112"/>
      <c r="F78" s="113"/>
      <c r="G78" s="113"/>
      <c r="H78" s="113"/>
      <c r="I78" s="113"/>
      <c r="J78" s="113"/>
      <c r="K78" s="113"/>
      <c r="L78" s="113"/>
      <c r="M78" s="113"/>
      <c r="N78" s="113"/>
      <c r="O78" s="269">
        <f t="shared" si="2"/>
        <v>0</v>
      </c>
      <c r="P78" s="273"/>
      <c r="Q78" s="120"/>
      <c r="R78"/>
      <c r="S78"/>
      <c r="T78"/>
    </row>
    <row r="79" spans="1:20" x14ac:dyDescent="0.25">
      <c r="A79" s="3"/>
      <c r="B79" s="24" t="s">
        <v>169</v>
      </c>
      <c r="C79" s="345"/>
      <c r="D79" s="112"/>
      <c r="E79" s="112"/>
      <c r="F79" s="113"/>
      <c r="G79" s="113"/>
      <c r="H79" s="113"/>
      <c r="I79" s="113"/>
      <c r="J79" s="113"/>
      <c r="K79" s="113"/>
      <c r="L79" s="113"/>
      <c r="M79" s="113"/>
      <c r="N79" s="113"/>
      <c r="O79" s="269">
        <f t="shared" si="2"/>
        <v>0</v>
      </c>
      <c r="P79" s="273"/>
      <c r="Q79" s="120"/>
      <c r="R79"/>
      <c r="S79"/>
      <c r="T79"/>
    </row>
    <row r="80" spans="1:20" x14ac:dyDescent="0.25">
      <c r="A80" s="3"/>
      <c r="B80" s="24" t="s">
        <v>169</v>
      </c>
      <c r="C80" s="345"/>
      <c r="D80" s="112"/>
      <c r="E80" s="112"/>
      <c r="F80" s="113"/>
      <c r="G80" s="113"/>
      <c r="H80" s="113"/>
      <c r="I80" s="113"/>
      <c r="J80" s="113"/>
      <c r="K80" s="113"/>
      <c r="L80" s="113"/>
      <c r="M80" s="113"/>
      <c r="N80" s="113"/>
      <c r="O80" s="269">
        <f t="shared" si="2"/>
        <v>0</v>
      </c>
      <c r="P80" s="273"/>
      <c r="Q80" s="120"/>
      <c r="R80"/>
      <c r="S80"/>
      <c r="T80"/>
    </row>
    <row r="81" spans="1:20" x14ac:dyDescent="0.25">
      <c r="A81" s="3"/>
      <c r="B81" s="24" t="s">
        <v>169</v>
      </c>
      <c r="C81" s="346" t="s">
        <v>37</v>
      </c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269">
        <f t="shared" si="2"/>
        <v>0</v>
      </c>
      <c r="P81" s="273"/>
      <c r="Q81" s="120"/>
      <c r="R81"/>
      <c r="S81"/>
      <c r="T81"/>
    </row>
    <row r="82" spans="1:20" x14ac:dyDescent="0.25">
      <c r="A82" s="3"/>
      <c r="B82" s="24" t="s">
        <v>169</v>
      </c>
      <c r="C82" s="347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269">
        <f t="shared" si="2"/>
        <v>0</v>
      </c>
      <c r="P82" s="273"/>
      <c r="Q82" s="120"/>
      <c r="R82"/>
      <c r="S82"/>
      <c r="T82"/>
    </row>
    <row r="83" spans="1:20" x14ac:dyDescent="0.25">
      <c r="A83" s="3"/>
      <c r="B83" s="486" t="s">
        <v>171</v>
      </c>
      <c r="C83" s="487"/>
      <c r="D83" s="487"/>
      <c r="E83" s="487"/>
      <c r="F83" s="487"/>
      <c r="G83" s="487"/>
      <c r="H83" s="487"/>
      <c r="I83" s="487"/>
      <c r="J83" s="487"/>
      <c r="K83" s="487"/>
      <c r="L83" s="487"/>
      <c r="M83" s="487"/>
      <c r="N83" s="487"/>
      <c r="O83" s="487"/>
      <c r="P83" s="122">
        <f>SUM(O85:O103)</f>
        <v>0</v>
      </c>
      <c r="Q83" s="118">
        <f>SUM(Q85:Q103)</f>
        <v>0</v>
      </c>
      <c r="R83"/>
      <c r="S83"/>
      <c r="T83"/>
    </row>
    <row r="84" spans="1:20" x14ac:dyDescent="0.25">
      <c r="A84" s="3"/>
      <c r="B84" s="348" t="s">
        <v>0</v>
      </c>
      <c r="C84" s="267" t="s">
        <v>1</v>
      </c>
      <c r="D84" s="267" t="s">
        <v>2</v>
      </c>
      <c r="E84" s="267" t="s">
        <v>28</v>
      </c>
      <c r="F84" s="267" t="s">
        <v>3</v>
      </c>
      <c r="G84" s="267" t="s">
        <v>4</v>
      </c>
      <c r="H84" s="267" t="s">
        <v>5</v>
      </c>
      <c r="I84" s="267" t="s">
        <v>6</v>
      </c>
      <c r="J84" s="267" t="s">
        <v>7</v>
      </c>
      <c r="K84" s="267" t="s">
        <v>8</v>
      </c>
      <c r="L84" s="267" t="s">
        <v>9</v>
      </c>
      <c r="M84" s="267" t="s">
        <v>10</v>
      </c>
      <c r="N84" s="267" t="s">
        <v>11</v>
      </c>
      <c r="O84" s="267" t="s">
        <v>12</v>
      </c>
      <c r="P84" s="268" t="s">
        <v>22</v>
      </c>
      <c r="Q84" s="119" t="s">
        <v>37</v>
      </c>
      <c r="R84"/>
      <c r="S84"/>
      <c r="T84"/>
    </row>
    <row r="85" spans="1:20" x14ac:dyDescent="0.25">
      <c r="A85" s="3"/>
      <c r="B85" s="24" t="s">
        <v>171</v>
      </c>
      <c r="C85" s="345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269">
        <f t="shared" si="2"/>
        <v>0</v>
      </c>
      <c r="P85" s="273"/>
      <c r="Q85" s="120"/>
      <c r="R85"/>
      <c r="S85"/>
      <c r="T85"/>
    </row>
    <row r="86" spans="1:20" x14ac:dyDescent="0.25">
      <c r="A86" s="3"/>
      <c r="B86" s="24" t="s">
        <v>171</v>
      </c>
      <c r="C86" s="345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269">
        <f t="shared" si="2"/>
        <v>0</v>
      </c>
      <c r="P86" s="273"/>
      <c r="Q86" s="120"/>
      <c r="R86"/>
      <c r="S86"/>
      <c r="T86"/>
    </row>
    <row r="87" spans="1:20" x14ac:dyDescent="0.25">
      <c r="A87" s="3"/>
      <c r="B87" s="24" t="s">
        <v>171</v>
      </c>
      <c r="C87" s="345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269">
        <f t="shared" si="2"/>
        <v>0</v>
      </c>
      <c r="P87" s="273"/>
      <c r="Q87" s="120"/>
      <c r="R87"/>
      <c r="S87"/>
      <c r="T87"/>
    </row>
    <row r="88" spans="1:20" x14ac:dyDescent="0.25">
      <c r="A88" s="3"/>
      <c r="B88" s="24" t="s">
        <v>171</v>
      </c>
      <c r="C88" s="345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269">
        <f t="shared" si="2"/>
        <v>0</v>
      </c>
      <c r="P88" s="273"/>
      <c r="Q88" s="120"/>
      <c r="R88"/>
      <c r="S88"/>
      <c r="T88"/>
    </row>
    <row r="89" spans="1:20" x14ac:dyDescent="0.25">
      <c r="A89" s="3"/>
      <c r="B89" s="24" t="s">
        <v>171</v>
      </c>
      <c r="C89" s="345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269">
        <f t="shared" si="2"/>
        <v>0</v>
      </c>
      <c r="P89" s="273"/>
      <c r="Q89" s="120"/>
      <c r="R89"/>
      <c r="S89"/>
      <c r="T89"/>
    </row>
    <row r="90" spans="1:20" x14ac:dyDescent="0.25">
      <c r="A90" s="3"/>
      <c r="B90" s="24" t="s">
        <v>171</v>
      </c>
      <c r="C90" s="345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269">
        <f t="shared" si="2"/>
        <v>0</v>
      </c>
      <c r="P90" s="273"/>
      <c r="Q90" s="120"/>
      <c r="R90"/>
      <c r="S90"/>
      <c r="T90"/>
    </row>
    <row r="91" spans="1:20" x14ac:dyDescent="0.25">
      <c r="A91" s="3"/>
      <c r="B91" s="24" t="s">
        <v>171</v>
      </c>
      <c r="C91" s="345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269">
        <f t="shared" si="2"/>
        <v>0</v>
      </c>
      <c r="P91" s="273"/>
      <c r="Q91" s="120"/>
      <c r="R91"/>
      <c r="S91"/>
      <c r="T91"/>
    </row>
    <row r="92" spans="1:20" x14ac:dyDescent="0.25">
      <c r="A92" s="3"/>
      <c r="B92" s="24" t="s">
        <v>171</v>
      </c>
      <c r="C92" s="345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269">
        <f t="shared" si="2"/>
        <v>0</v>
      </c>
      <c r="P92" s="273"/>
      <c r="Q92" s="120"/>
      <c r="R92"/>
      <c r="S92"/>
      <c r="T92"/>
    </row>
    <row r="93" spans="1:20" x14ac:dyDescent="0.25">
      <c r="A93" s="3"/>
      <c r="B93" s="24" t="s">
        <v>171</v>
      </c>
      <c r="C93" s="345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269">
        <f t="shared" si="2"/>
        <v>0</v>
      </c>
      <c r="P93" s="273"/>
      <c r="Q93" s="120"/>
      <c r="R93"/>
      <c r="S93"/>
      <c r="T93"/>
    </row>
    <row r="94" spans="1:20" x14ac:dyDescent="0.25">
      <c r="A94" s="3"/>
      <c r="B94" s="24" t="s">
        <v>171</v>
      </c>
      <c r="C94" s="345"/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269">
        <f t="shared" si="2"/>
        <v>0</v>
      </c>
      <c r="P94" s="273"/>
      <c r="Q94" s="120"/>
      <c r="R94"/>
      <c r="S94"/>
      <c r="T94"/>
    </row>
    <row r="95" spans="1:20" x14ac:dyDescent="0.25">
      <c r="A95" s="3"/>
      <c r="B95" s="24" t="s">
        <v>171</v>
      </c>
      <c r="C95" s="345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269">
        <f t="shared" si="2"/>
        <v>0</v>
      </c>
      <c r="P95" s="273"/>
      <c r="Q95" s="120"/>
      <c r="R95"/>
      <c r="S95"/>
      <c r="T95"/>
    </row>
    <row r="96" spans="1:20" x14ac:dyDescent="0.25">
      <c r="A96" s="3"/>
      <c r="B96" s="24" t="s">
        <v>171</v>
      </c>
      <c r="C96" s="345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269">
        <f t="shared" si="2"/>
        <v>0</v>
      </c>
      <c r="P96" s="273"/>
      <c r="Q96" s="120"/>
      <c r="R96"/>
      <c r="S96"/>
      <c r="T96"/>
    </row>
    <row r="97" spans="1:20" x14ac:dyDescent="0.25">
      <c r="A97" s="3"/>
      <c r="B97" s="24" t="s">
        <v>171</v>
      </c>
      <c r="C97" s="345"/>
      <c r="D97" s="112"/>
      <c r="E97" s="112"/>
      <c r="F97" s="112"/>
      <c r="G97" s="112"/>
      <c r="H97" s="112"/>
      <c r="I97" s="112"/>
      <c r="J97" s="112"/>
      <c r="K97" s="112"/>
      <c r="L97" s="112"/>
      <c r="M97" s="112"/>
      <c r="N97" s="112"/>
      <c r="O97" s="269">
        <f t="shared" si="2"/>
        <v>0</v>
      </c>
      <c r="P97" s="273"/>
      <c r="Q97" s="120"/>
      <c r="R97"/>
      <c r="S97"/>
      <c r="T97"/>
    </row>
    <row r="98" spans="1:20" x14ac:dyDescent="0.25">
      <c r="A98" s="3"/>
      <c r="B98" s="24" t="s">
        <v>171</v>
      </c>
      <c r="C98" s="345"/>
      <c r="D98" s="112"/>
      <c r="E98" s="112"/>
      <c r="F98" s="112"/>
      <c r="G98" s="112"/>
      <c r="H98" s="112"/>
      <c r="I98" s="112"/>
      <c r="J98" s="112"/>
      <c r="K98" s="112"/>
      <c r="L98" s="112"/>
      <c r="M98" s="112"/>
      <c r="N98" s="112"/>
      <c r="O98" s="269">
        <f t="shared" si="2"/>
        <v>0</v>
      </c>
      <c r="P98" s="273"/>
      <c r="Q98" s="120"/>
      <c r="R98"/>
      <c r="S98"/>
      <c r="T98"/>
    </row>
    <row r="99" spans="1:20" x14ac:dyDescent="0.25">
      <c r="A99" s="3"/>
      <c r="B99" s="24" t="s">
        <v>171</v>
      </c>
      <c r="C99" s="345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269">
        <f t="shared" si="2"/>
        <v>0</v>
      </c>
      <c r="P99" s="273"/>
      <c r="Q99" s="120"/>
      <c r="R99"/>
      <c r="S99"/>
      <c r="T99"/>
    </row>
    <row r="100" spans="1:20" x14ac:dyDescent="0.25">
      <c r="A100" s="3"/>
      <c r="B100" s="24" t="s">
        <v>171</v>
      </c>
      <c r="C100" s="345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269">
        <f t="shared" si="2"/>
        <v>0</v>
      </c>
      <c r="P100" s="273"/>
      <c r="Q100" s="120"/>
      <c r="R100"/>
      <c r="S100"/>
      <c r="T100"/>
    </row>
    <row r="101" spans="1:20" x14ac:dyDescent="0.25">
      <c r="A101" s="3"/>
      <c r="B101" s="24" t="s">
        <v>171</v>
      </c>
      <c r="C101" s="345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269">
        <f t="shared" si="2"/>
        <v>0</v>
      </c>
      <c r="P101" s="273"/>
      <c r="Q101" s="120"/>
      <c r="R101"/>
      <c r="S101"/>
      <c r="T101"/>
    </row>
    <row r="102" spans="1:20" x14ac:dyDescent="0.25">
      <c r="A102" s="3"/>
      <c r="B102" s="24" t="s">
        <v>171</v>
      </c>
      <c r="C102" s="346" t="s">
        <v>37</v>
      </c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269">
        <f t="shared" si="2"/>
        <v>0</v>
      </c>
      <c r="P102" s="273"/>
      <c r="Q102" s="120"/>
      <c r="R102"/>
      <c r="S102"/>
      <c r="T102"/>
    </row>
    <row r="103" spans="1:20" x14ac:dyDescent="0.25">
      <c r="A103" s="3"/>
      <c r="B103" s="24" t="s">
        <v>171</v>
      </c>
      <c r="C103" s="347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269">
        <f t="shared" si="2"/>
        <v>0</v>
      </c>
      <c r="P103" s="273"/>
      <c r="Q103" s="120"/>
      <c r="R103"/>
      <c r="S103"/>
      <c r="T103"/>
    </row>
    <row r="104" spans="1:20" x14ac:dyDescent="0.25">
      <c r="A104" s="3"/>
      <c r="B104" s="486" t="s">
        <v>172</v>
      </c>
      <c r="C104" s="487"/>
      <c r="D104" s="487"/>
      <c r="E104" s="487"/>
      <c r="F104" s="487"/>
      <c r="G104" s="487"/>
      <c r="H104" s="487"/>
      <c r="I104" s="487"/>
      <c r="J104" s="487"/>
      <c r="K104" s="487"/>
      <c r="L104" s="487"/>
      <c r="M104" s="487"/>
      <c r="N104" s="487"/>
      <c r="O104" s="487"/>
      <c r="P104" s="122">
        <f>SUM(O106:O119)</f>
        <v>0</v>
      </c>
      <c r="Q104" s="118">
        <f>SUM(Q106:Q119)</f>
        <v>0</v>
      </c>
      <c r="R104"/>
      <c r="S104"/>
      <c r="T104"/>
    </row>
    <row r="105" spans="1:20" x14ac:dyDescent="0.25">
      <c r="A105" s="3"/>
      <c r="B105" s="348" t="s">
        <v>0</v>
      </c>
      <c r="C105" s="267" t="s">
        <v>1</v>
      </c>
      <c r="D105" s="267" t="s">
        <v>2</v>
      </c>
      <c r="E105" s="267" t="s">
        <v>28</v>
      </c>
      <c r="F105" s="267" t="s">
        <v>3</v>
      </c>
      <c r="G105" s="267" t="s">
        <v>4</v>
      </c>
      <c r="H105" s="267" t="s">
        <v>5</v>
      </c>
      <c r="I105" s="267" t="s">
        <v>6</v>
      </c>
      <c r="J105" s="267" t="s">
        <v>7</v>
      </c>
      <c r="K105" s="267" t="s">
        <v>8</v>
      </c>
      <c r="L105" s="267" t="s">
        <v>9</v>
      </c>
      <c r="M105" s="267" t="s">
        <v>10</v>
      </c>
      <c r="N105" s="267" t="s">
        <v>11</v>
      </c>
      <c r="O105" s="267" t="s">
        <v>12</v>
      </c>
      <c r="P105" s="268" t="s">
        <v>22</v>
      </c>
      <c r="Q105" s="119" t="s">
        <v>37</v>
      </c>
      <c r="R105"/>
      <c r="S105"/>
      <c r="T105"/>
    </row>
    <row r="106" spans="1:20" x14ac:dyDescent="0.25">
      <c r="A106" s="3"/>
      <c r="B106" s="24" t="s">
        <v>172</v>
      </c>
      <c r="C106" s="345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269">
        <f t="shared" ref="O106:O169" si="3">SUM(F106:N106)</f>
        <v>0</v>
      </c>
      <c r="P106" s="273"/>
      <c r="Q106" s="120"/>
      <c r="R106"/>
      <c r="S106"/>
      <c r="T106"/>
    </row>
    <row r="107" spans="1:20" x14ac:dyDescent="0.25">
      <c r="A107" s="3"/>
      <c r="B107" s="24" t="s">
        <v>172</v>
      </c>
      <c r="C107" s="345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269">
        <f t="shared" si="3"/>
        <v>0</v>
      </c>
      <c r="P107" s="273"/>
      <c r="Q107" s="120"/>
      <c r="R107"/>
      <c r="S107"/>
      <c r="T107"/>
    </row>
    <row r="108" spans="1:20" x14ac:dyDescent="0.25">
      <c r="A108" s="3"/>
      <c r="B108" s="24" t="s">
        <v>172</v>
      </c>
      <c r="C108" s="345"/>
      <c r="D108" s="112"/>
      <c r="E108" s="112"/>
      <c r="F108" s="112"/>
      <c r="G108" s="112"/>
      <c r="H108" s="112"/>
      <c r="I108" s="112"/>
      <c r="J108" s="112"/>
      <c r="K108" s="112"/>
      <c r="L108" s="112"/>
      <c r="M108" s="112"/>
      <c r="N108" s="112"/>
      <c r="O108" s="269">
        <f t="shared" si="3"/>
        <v>0</v>
      </c>
      <c r="P108" s="273"/>
      <c r="Q108" s="120"/>
      <c r="R108"/>
      <c r="S108"/>
      <c r="T108"/>
    </row>
    <row r="109" spans="1:20" x14ac:dyDescent="0.25">
      <c r="A109" s="3"/>
      <c r="B109" s="24" t="s">
        <v>172</v>
      </c>
      <c r="C109" s="345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269">
        <f t="shared" si="3"/>
        <v>0</v>
      </c>
      <c r="P109" s="273"/>
      <c r="Q109" s="120"/>
      <c r="R109"/>
      <c r="S109"/>
      <c r="T109"/>
    </row>
    <row r="110" spans="1:20" x14ac:dyDescent="0.25">
      <c r="A110" s="3"/>
      <c r="B110" s="24" t="s">
        <v>172</v>
      </c>
      <c r="C110" s="345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269">
        <f t="shared" si="3"/>
        <v>0</v>
      </c>
      <c r="P110" s="273"/>
      <c r="Q110" s="120"/>
      <c r="R110"/>
      <c r="S110"/>
      <c r="T110"/>
    </row>
    <row r="111" spans="1:20" x14ac:dyDescent="0.25">
      <c r="A111" s="3"/>
      <c r="B111" s="24" t="s">
        <v>172</v>
      </c>
      <c r="C111" s="345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269">
        <f t="shared" si="3"/>
        <v>0</v>
      </c>
      <c r="P111" s="273"/>
      <c r="Q111" s="120"/>
      <c r="R111"/>
      <c r="S111"/>
      <c r="T111"/>
    </row>
    <row r="112" spans="1:20" x14ac:dyDescent="0.25">
      <c r="A112" s="3"/>
      <c r="B112" s="24" t="s">
        <v>172</v>
      </c>
      <c r="C112" s="345"/>
      <c r="D112" s="112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269">
        <f t="shared" si="3"/>
        <v>0</v>
      </c>
      <c r="P112" s="273"/>
      <c r="Q112" s="120"/>
      <c r="R112"/>
      <c r="S112"/>
      <c r="T112"/>
    </row>
    <row r="113" spans="1:20" x14ac:dyDescent="0.25">
      <c r="A113" s="3"/>
      <c r="B113" s="24" t="s">
        <v>172</v>
      </c>
      <c r="C113" s="345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269">
        <f t="shared" si="3"/>
        <v>0</v>
      </c>
      <c r="P113" s="273"/>
      <c r="Q113" s="120"/>
      <c r="R113"/>
      <c r="S113"/>
      <c r="T113"/>
    </row>
    <row r="114" spans="1:20" x14ac:dyDescent="0.25">
      <c r="A114" s="3"/>
      <c r="B114" s="24" t="s">
        <v>172</v>
      </c>
      <c r="C114" s="345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269">
        <f t="shared" si="3"/>
        <v>0</v>
      </c>
      <c r="P114" s="273"/>
      <c r="Q114" s="120"/>
      <c r="R114"/>
      <c r="S114"/>
      <c r="T114"/>
    </row>
    <row r="115" spans="1:20" x14ac:dyDescent="0.25">
      <c r="A115" s="3"/>
      <c r="B115" s="24" t="s">
        <v>172</v>
      </c>
      <c r="C115" s="345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269">
        <f t="shared" si="3"/>
        <v>0</v>
      </c>
      <c r="P115" s="273"/>
      <c r="Q115" s="120"/>
      <c r="R115"/>
      <c r="S115"/>
      <c r="T115"/>
    </row>
    <row r="116" spans="1:20" x14ac:dyDescent="0.25">
      <c r="A116" s="3"/>
      <c r="B116" s="24" t="s">
        <v>172</v>
      </c>
      <c r="C116" s="345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269">
        <f t="shared" si="3"/>
        <v>0</v>
      </c>
      <c r="P116" s="273"/>
      <c r="Q116" s="120"/>
      <c r="R116"/>
      <c r="S116"/>
      <c r="T116"/>
    </row>
    <row r="117" spans="1:20" x14ac:dyDescent="0.25">
      <c r="A117" s="3"/>
      <c r="B117" s="24" t="s">
        <v>172</v>
      </c>
      <c r="C117" s="345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269">
        <f t="shared" si="3"/>
        <v>0</v>
      </c>
      <c r="P117" s="273"/>
      <c r="Q117" s="120"/>
      <c r="R117"/>
      <c r="S117"/>
      <c r="T117"/>
    </row>
    <row r="118" spans="1:20" x14ac:dyDescent="0.25">
      <c r="A118" s="3"/>
      <c r="B118" s="24" t="s">
        <v>172</v>
      </c>
      <c r="C118" s="346" t="s">
        <v>37</v>
      </c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269">
        <f t="shared" si="3"/>
        <v>0</v>
      </c>
      <c r="P118" s="273"/>
      <c r="Q118" s="120"/>
      <c r="R118"/>
      <c r="S118"/>
      <c r="T118"/>
    </row>
    <row r="119" spans="1:20" x14ac:dyDescent="0.25">
      <c r="A119" s="3"/>
      <c r="B119" s="24" t="s">
        <v>172</v>
      </c>
      <c r="C119" s="347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269">
        <f t="shared" si="3"/>
        <v>0</v>
      </c>
      <c r="P119" s="273"/>
      <c r="Q119" s="120"/>
      <c r="R119"/>
      <c r="S119"/>
      <c r="T119"/>
    </row>
    <row r="120" spans="1:20" x14ac:dyDescent="0.25">
      <c r="A120" s="3"/>
      <c r="B120" s="486" t="s">
        <v>173</v>
      </c>
      <c r="C120" s="487"/>
      <c r="D120" s="487"/>
      <c r="E120" s="487"/>
      <c r="F120" s="487"/>
      <c r="G120" s="487"/>
      <c r="H120" s="487"/>
      <c r="I120" s="487"/>
      <c r="J120" s="487"/>
      <c r="K120" s="487"/>
      <c r="L120" s="487"/>
      <c r="M120" s="487"/>
      <c r="N120" s="487"/>
      <c r="O120" s="487"/>
      <c r="P120" s="122">
        <f>SUM(O122:O135)</f>
        <v>0</v>
      </c>
      <c r="Q120" s="118">
        <f>SUM(Q122:Q135)</f>
        <v>0</v>
      </c>
      <c r="R120"/>
      <c r="S120"/>
      <c r="T120"/>
    </row>
    <row r="121" spans="1:20" x14ac:dyDescent="0.25">
      <c r="A121" s="3"/>
      <c r="B121" s="348" t="s">
        <v>0</v>
      </c>
      <c r="C121" s="267" t="s">
        <v>1</v>
      </c>
      <c r="D121" s="267" t="s">
        <v>2</v>
      </c>
      <c r="E121" s="267" t="s">
        <v>28</v>
      </c>
      <c r="F121" s="267" t="s">
        <v>3</v>
      </c>
      <c r="G121" s="267" t="s">
        <v>4</v>
      </c>
      <c r="H121" s="267" t="s">
        <v>5</v>
      </c>
      <c r="I121" s="267" t="s">
        <v>6</v>
      </c>
      <c r="J121" s="267" t="s">
        <v>7</v>
      </c>
      <c r="K121" s="267" t="s">
        <v>8</v>
      </c>
      <c r="L121" s="267" t="s">
        <v>9</v>
      </c>
      <c r="M121" s="267" t="s">
        <v>10</v>
      </c>
      <c r="N121" s="267" t="s">
        <v>11</v>
      </c>
      <c r="O121" s="267" t="s">
        <v>12</v>
      </c>
      <c r="P121" s="268" t="s">
        <v>22</v>
      </c>
      <c r="Q121" s="119" t="s">
        <v>37</v>
      </c>
      <c r="R121"/>
      <c r="S121"/>
      <c r="T121"/>
    </row>
    <row r="122" spans="1:20" x14ac:dyDescent="0.25">
      <c r="A122" s="3"/>
      <c r="B122" s="24" t="s">
        <v>173</v>
      </c>
      <c r="C122" s="345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269">
        <f t="shared" si="3"/>
        <v>0</v>
      </c>
      <c r="P122" s="273"/>
      <c r="Q122" s="120"/>
      <c r="R122"/>
      <c r="S122"/>
      <c r="T122"/>
    </row>
    <row r="123" spans="1:20" x14ac:dyDescent="0.25">
      <c r="A123" s="3"/>
      <c r="B123" s="24" t="s">
        <v>173</v>
      </c>
      <c r="C123" s="345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269">
        <f t="shared" si="3"/>
        <v>0</v>
      </c>
      <c r="P123" s="273"/>
      <c r="Q123" s="120"/>
      <c r="R123"/>
      <c r="S123"/>
      <c r="T123"/>
    </row>
    <row r="124" spans="1:20" x14ac:dyDescent="0.25">
      <c r="A124" s="3"/>
      <c r="B124" s="24" t="s">
        <v>173</v>
      </c>
      <c r="C124" s="345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269">
        <f t="shared" si="3"/>
        <v>0</v>
      </c>
      <c r="P124" s="273"/>
      <c r="Q124" s="120"/>
      <c r="R124"/>
      <c r="S124"/>
      <c r="T124"/>
    </row>
    <row r="125" spans="1:20" x14ac:dyDescent="0.25">
      <c r="A125" s="3"/>
      <c r="B125" s="24" t="s">
        <v>173</v>
      </c>
      <c r="C125" s="345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269">
        <f t="shared" si="3"/>
        <v>0</v>
      </c>
      <c r="P125" s="273"/>
      <c r="Q125" s="120"/>
      <c r="R125"/>
      <c r="S125"/>
      <c r="T125"/>
    </row>
    <row r="126" spans="1:20" x14ac:dyDescent="0.25">
      <c r="A126" s="3"/>
      <c r="B126" s="24" t="s">
        <v>173</v>
      </c>
      <c r="C126" s="345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269">
        <f t="shared" si="3"/>
        <v>0</v>
      </c>
      <c r="P126" s="273"/>
      <c r="Q126" s="120"/>
      <c r="R126"/>
      <c r="S126"/>
      <c r="T126"/>
    </row>
    <row r="127" spans="1:20" x14ac:dyDescent="0.25">
      <c r="A127" s="3"/>
      <c r="B127" s="24" t="s">
        <v>173</v>
      </c>
      <c r="C127" s="345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269">
        <f t="shared" si="3"/>
        <v>0</v>
      </c>
      <c r="P127" s="273"/>
      <c r="Q127" s="120"/>
      <c r="R127"/>
      <c r="S127"/>
      <c r="T127"/>
    </row>
    <row r="128" spans="1:20" x14ac:dyDescent="0.25">
      <c r="A128" s="3"/>
      <c r="B128" s="24" t="s">
        <v>173</v>
      </c>
      <c r="C128" s="345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269">
        <f t="shared" si="3"/>
        <v>0</v>
      </c>
      <c r="P128" s="273"/>
      <c r="Q128" s="120"/>
      <c r="R128"/>
      <c r="S128"/>
      <c r="T128"/>
    </row>
    <row r="129" spans="1:20" x14ac:dyDescent="0.25">
      <c r="A129" s="3"/>
      <c r="B129" s="24" t="s">
        <v>173</v>
      </c>
      <c r="C129" s="345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269">
        <f t="shared" si="3"/>
        <v>0</v>
      </c>
      <c r="P129" s="273"/>
      <c r="Q129" s="120"/>
      <c r="R129"/>
      <c r="S129"/>
      <c r="T129"/>
    </row>
    <row r="130" spans="1:20" x14ac:dyDescent="0.25">
      <c r="A130" s="3"/>
      <c r="B130" s="24" t="s">
        <v>173</v>
      </c>
      <c r="C130" s="345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269">
        <f t="shared" si="3"/>
        <v>0</v>
      </c>
      <c r="P130" s="273"/>
      <c r="Q130" s="120"/>
      <c r="R130"/>
      <c r="S130"/>
      <c r="T130"/>
    </row>
    <row r="131" spans="1:20" x14ac:dyDescent="0.25">
      <c r="A131" s="3"/>
      <c r="B131" s="24" t="s">
        <v>173</v>
      </c>
      <c r="C131" s="345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269">
        <f t="shared" si="3"/>
        <v>0</v>
      </c>
      <c r="P131" s="273"/>
      <c r="Q131" s="120"/>
      <c r="R131"/>
      <c r="S131"/>
      <c r="T131"/>
    </row>
    <row r="132" spans="1:20" x14ac:dyDescent="0.25">
      <c r="A132" s="3"/>
      <c r="B132" s="24" t="s">
        <v>173</v>
      </c>
      <c r="C132" s="345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269">
        <f t="shared" si="3"/>
        <v>0</v>
      </c>
      <c r="P132" s="273"/>
      <c r="Q132" s="120"/>
      <c r="R132"/>
      <c r="S132"/>
      <c r="T132"/>
    </row>
    <row r="133" spans="1:20" x14ac:dyDescent="0.25">
      <c r="A133" s="3"/>
      <c r="B133" s="24" t="s">
        <v>173</v>
      </c>
      <c r="C133" s="345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269">
        <f t="shared" si="3"/>
        <v>0</v>
      </c>
      <c r="P133" s="273"/>
      <c r="Q133" s="120"/>
      <c r="R133"/>
      <c r="S133"/>
      <c r="T133"/>
    </row>
    <row r="134" spans="1:20" x14ac:dyDescent="0.25">
      <c r="A134" s="3"/>
      <c r="B134" s="24" t="s">
        <v>173</v>
      </c>
      <c r="C134" s="346" t="s">
        <v>37</v>
      </c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269">
        <f t="shared" si="3"/>
        <v>0</v>
      </c>
      <c r="P134" s="273"/>
      <c r="Q134" s="120"/>
      <c r="R134"/>
      <c r="S134"/>
      <c r="T134"/>
    </row>
    <row r="135" spans="1:20" x14ac:dyDescent="0.25">
      <c r="A135" s="3"/>
      <c r="B135" s="24" t="s">
        <v>173</v>
      </c>
      <c r="C135" s="347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269">
        <f t="shared" si="3"/>
        <v>0</v>
      </c>
      <c r="P135" s="273"/>
      <c r="Q135" s="120"/>
      <c r="R135"/>
      <c r="S135"/>
      <c r="T135"/>
    </row>
    <row r="136" spans="1:20" x14ac:dyDescent="0.25">
      <c r="A136" s="3"/>
      <c r="B136" s="486" t="s">
        <v>174</v>
      </c>
      <c r="C136" s="487"/>
      <c r="D136" s="487"/>
      <c r="E136" s="487"/>
      <c r="F136" s="487"/>
      <c r="G136" s="487"/>
      <c r="H136" s="487"/>
      <c r="I136" s="487"/>
      <c r="J136" s="487"/>
      <c r="K136" s="487"/>
      <c r="L136" s="487"/>
      <c r="M136" s="487"/>
      <c r="N136" s="487"/>
      <c r="O136" s="487"/>
      <c r="P136" s="122">
        <f>SUM(O138:O151)</f>
        <v>0</v>
      </c>
      <c r="Q136" s="118">
        <f>SUM(Q138:Q151)</f>
        <v>0</v>
      </c>
      <c r="R136"/>
      <c r="S136"/>
      <c r="T136"/>
    </row>
    <row r="137" spans="1:20" x14ac:dyDescent="0.25">
      <c r="A137" s="3"/>
      <c r="B137" s="348" t="s">
        <v>0</v>
      </c>
      <c r="C137" s="267" t="s">
        <v>1</v>
      </c>
      <c r="D137" s="267" t="s">
        <v>2</v>
      </c>
      <c r="E137" s="267" t="s">
        <v>28</v>
      </c>
      <c r="F137" s="267" t="s">
        <v>3</v>
      </c>
      <c r="G137" s="267" t="s">
        <v>4</v>
      </c>
      <c r="H137" s="267" t="s">
        <v>5</v>
      </c>
      <c r="I137" s="267" t="s">
        <v>6</v>
      </c>
      <c r="J137" s="267" t="s">
        <v>7</v>
      </c>
      <c r="K137" s="267" t="s">
        <v>8</v>
      </c>
      <c r="L137" s="267" t="s">
        <v>9</v>
      </c>
      <c r="M137" s="267" t="s">
        <v>10</v>
      </c>
      <c r="N137" s="267" t="s">
        <v>11</v>
      </c>
      <c r="O137" s="267" t="s">
        <v>12</v>
      </c>
      <c r="P137" s="268" t="s">
        <v>22</v>
      </c>
      <c r="Q137" s="119" t="s">
        <v>37</v>
      </c>
      <c r="R137"/>
      <c r="S137"/>
      <c r="T137"/>
    </row>
    <row r="138" spans="1:20" x14ac:dyDescent="0.25">
      <c r="A138" s="3"/>
      <c r="B138" s="24" t="s">
        <v>174</v>
      </c>
      <c r="C138" s="345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269">
        <f t="shared" si="3"/>
        <v>0</v>
      </c>
      <c r="P138" s="273"/>
      <c r="Q138" s="120"/>
      <c r="R138" s="45"/>
      <c r="S138" s="56"/>
      <c r="T138" s="64"/>
    </row>
    <row r="139" spans="1:20" x14ac:dyDescent="0.25">
      <c r="A139" s="3"/>
      <c r="B139" s="24" t="s">
        <v>174</v>
      </c>
      <c r="C139" s="345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269">
        <f t="shared" si="3"/>
        <v>0</v>
      </c>
      <c r="P139" s="273"/>
      <c r="Q139" s="120"/>
      <c r="R139" s="45"/>
      <c r="S139" s="56"/>
      <c r="T139" s="64"/>
    </row>
    <row r="140" spans="1:20" x14ac:dyDescent="0.25">
      <c r="A140" s="3"/>
      <c r="B140" s="24" t="s">
        <v>174</v>
      </c>
      <c r="C140" s="345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269">
        <f t="shared" si="3"/>
        <v>0</v>
      </c>
      <c r="P140" s="273"/>
      <c r="Q140" s="120"/>
      <c r="R140" s="45"/>
      <c r="S140" s="56"/>
      <c r="T140" s="64"/>
    </row>
    <row r="141" spans="1:20" x14ac:dyDescent="0.25">
      <c r="A141" s="3"/>
      <c r="B141" s="24" t="s">
        <v>174</v>
      </c>
      <c r="C141" s="345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269">
        <f t="shared" si="3"/>
        <v>0</v>
      </c>
      <c r="P141" s="273"/>
      <c r="Q141" s="120"/>
      <c r="R141" s="45"/>
      <c r="S141" s="56"/>
      <c r="T141" s="64"/>
    </row>
    <row r="142" spans="1:20" x14ac:dyDescent="0.25">
      <c r="A142" s="3"/>
      <c r="B142" s="24" t="s">
        <v>174</v>
      </c>
      <c r="C142" s="345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269">
        <f t="shared" si="3"/>
        <v>0</v>
      </c>
      <c r="P142" s="273"/>
      <c r="Q142" s="120"/>
      <c r="R142" s="45"/>
      <c r="S142" s="56"/>
      <c r="T142" s="64"/>
    </row>
    <row r="143" spans="1:20" x14ac:dyDescent="0.25">
      <c r="A143" s="3"/>
      <c r="B143" s="24" t="s">
        <v>174</v>
      </c>
      <c r="C143" s="345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269">
        <f t="shared" si="3"/>
        <v>0</v>
      </c>
      <c r="P143" s="273"/>
      <c r="Q143" s="120"/>
      <c r="R143" s="45"/>
      <c r="S143" s="56"/>
      <c r="T143" s="64"/>
    </row>
    <row r="144" spans="1:20" x14ac:dyDescent="0.25">
      <c r="A144" s="3"/>
      <c r="B144" s="24" t="s">
        <v>174</v>
      </c>
      <c r="C144" s="345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269">
        <f t="shared" si="3"/>
        <v>0</v>
      </c>
      <c r="P144" s="273"/>
      <c r="Q144" s="120"/>
      <c r="R144" s="45"/>
      <c r="S144" s="56"/>
      <c r="T144" s="64"/>
    </row>
    <row r="145" spans="1:20" x14ac:dyDescent="0.25">
      <c r="A145" s="3"/>
      <c r="B145" s="24" t="s">
        <v>174</v>
      </c>
      <c r="C145" s="345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269">
        <f t="shared" si="3"/>
        <v>0</v>
      </c>
      <c r="P145" s="273"/>
      <c r="Q145" s="120"/>
      <c r="R145" s="45"/>
      <c r="S145" s="56"/>
      <c r="T145" s="64"/>
    </row>
    <row r="146" spans="1:20" x14ac:dyDescent="0.25">
      <c r="A146" s="3"/>
      <c r="B146" s="24" t="s">
        <v>174</v>
      </c>
      <c r="C146" s="345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269">
        <f t="shared" si="3"/>
        <v>0</v>
      </c>
      <c r="P146" s="273"/>
      <c r="Q146" s="120"/>
      <c r="R146" s="45"/>
      <c r="S146" s="56"/>
      <c r="T146" s="64"/>
    </row>
    <row r="147" spans="1:20" x14ac:dyDescent="0.25">
      <c r="A147" s="3"/>
      <c r="B147" s="24" t="s">
        <v>174</v>
      </c>
      <c r="C147" s="345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269">
        <f t="shared" si="3"/>
        <v>0</v>
      </c>
      <c r="P147" s="273"/>
      <c r="Q147" s="120"/>
      <c r="R147" s="45"/>
      <c r="S147" s="56"/>
      <c r="T147" s="64"/>
    </row>
    <row r="148" spans="1:20" x14ac:dyDescent="0.25">
      <c r="A148" s="3"/>
      <c r="B148" s="24" t="s">
        <v>174</v>
      </c>
      <c r="C148" s="345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269">
        <f t="shared" si="3"/>
        <v>0</v>
      </c>
      <c r="P148" s="273"/>
      <c r="Q148" s="120"/>
      <c r="R148" s="45"/>
      <c r="S148" s="56"/>
      <c r="T148" s="64"/>
    </row>
    <row r="149" spans="1:20" x14ac:dyDescent="0.25">
      <c r="A149" s="3"/>
      <c r="B149" s="24" t="s">
        <v>174</v>
      </c>
      <c r="C149" s="345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269">
        <f t="shared" si="3"/>
        <v>0</v>
      </c>
      <c r="P149" s="273"/>
      <c r="Q149" s="120"/>
      <c r="R149" s="45"/>
      <c r="S149" s="56"/>
      <c r="T149" s="64"/>
    </row>
    <row r="150" spans="1:20" x14ac:dyDescent="0.25">
      <c r="A150" s="3"/>
      <c r="B150" s="24" t="s">
        <v>174</v>
      </c>
      <c r="C150" s="346" t="s">
        <v>37</v>
      </c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269">
        <f t="shared" si="3"/>
        <v>0</v>
      </c>
      <c r="P150" s="273"/>
      <c r="Q150" s="120"/>
      <c r="R150" s="45"/>
      <c r="S150" s="56"/>
      <c r="T150" s="64"/>
    </row>
    <row r="151" spans="1:20" x14ac:dyDescent="0.25">
      <c r="A151" s="3"/>
      <c r="B151" s="24" t="s">
        <v>174</v>
      </c>
      <c r="C151" s="347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269">
        <f t="shared" si="3"/>
        <v>0</v>
      </c>
      <c r="P151" s="273"/>
      <c r="Q151" s="120"/>
      <c r="R151" s="45"/>
      <c r="S151" s="56"/>
      <c r="T151" s="64"/>
    </row>
    <row r="152" spans="1:20" x14ac:dyDescent="0.25">
      <c r="A152" s="3"/>
      <c r="B152" s="486" t="s">
        <v>175</v>
      </c>
      <c r="C152" s="487"/>
      <c r="D152" s="487"/>
      <c r="E152" s="487"/>
      <c r="F152" s="487"/>
      <c r="G152" s="487"/>
      <c r="H152" s="487"/>
      <c r="I152" s="487"/>
      <c r="J152" s="487"/>
      <c r="K152" s="487"/>
      <c r="L152" s="487"/>
      <c r="M152" s="487"/>
      <c r="N152" s="487"/>
      <c r="O152" s="487"/>
      <c r="P152" s="122">
        <f>SUM(O154:O163)</f>
        <v>0</v>
      </c>
      <c r="Q152" s="118">
        <f>SUM(Q154:Q163)</f>
        <v>0</v>
      </c>
      <c r="R152" s="45"/>
      <c r="S152" s="56"/>
      <c r="T152" s="64"/>
    </row>
    <row r="153" spans="1:20" x14ac:dyDescent="0.25">
      <c r="A153" s="3"/>
      <c r="B153" s="348" t="s">
        <v>0</v>
      </c>
      <c r="C153" s="267" t="s">
        <v>1</v>
      </c>
      <c r="D153" s="267" t="s">
        <v>2</v>
      </c>
      <c r="E153" s="267" t="s">
        <v>28</v>
      </c>
      <c r="F153" s="267" t="s">
        <v>3</v>
      </c>
      <c r="G153" s="267" t="s">
        <v>4</v>
      </c>
      <c r="H153" s="267" t="s">
        <v>5</v>
      </c>
      <c r="I153" s="267" t="s">
        <v>6</v>
      </c>
      <c r="J153" s="267" t="s">
        <v>7</v>
      </c>
      <c r="K153" s="267" t="s">
        <v>8</v>
      </c>
      <c r="L153" s="267" t="s">
        <v>9</v>
      </c>
      <c r="M153" s="267" t="s">
        <v>10</v>
      </c>
      <c r="N153" s="267" t="s">
        <v>11</v>
      </c>
      <c r="O153" s="267" t="s">
        <v>12</v>
      </c>
      <c r="P153" s="268" t="s">
        <v>22</v>
      </c>
      <c r="Q153" s="119" t="s">
        <v>37</v>
      </c>
      <c r="R153" s="45"/>
      <c r="S153" s="56"/>
      <c r="T153" s="64"/>
    </row>
    <row r="154" spans="1:20" x14ac:dyDescent="0.25">
      <c r="A154" s="3"/>
      <c r="B154" s="24" t="s">
        <v>175</v>
      </c>
      <c r="C154" s="345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269">
        <f t="shared" si="3"/>
        <v>0</v>
      </c>
      <c r="P154" s="273"/>
      <c r="Q154" s="120"/>
      <c r="R154" s="45"/>
      <c r="S154" s="56"/>
      <c r="T154" s="64"/>
    </row>
    <row r="155" spans="1:20" x14ac:dyDescent="0.25">
      <c r="A155" s="3"/>
      <c r="B155" s="24" t="s">
        <v>175</v>
      </c>
      <c r="C155" s="345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269">
        <f t="shared" si="3"/>
        <v>0</v>
      </c>
      <c r="P155" s="273"/>
      <c r="Q155" s="120"/>
      <c r="R155" s="45"/>
      <c r="S155" s="56"/>
      <c r="T155" s="64"/>
    </row>
    <row r="156" spans="1:20" x14ac:dyDescent="0.25">
      <c r="A156" s="3"/>
      <c r="B156" s="24" t="s">
        <v>175</v>
      </c>
      <c r="C156" s="345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269">
        <f t="shared" si="3"/>
        <v>0</v>
      </c>
      <c r="P156" s="273"/>
      <c r="Q156" s="120"/>
      <c r="R156" s="45"/>
      <c r="S156" s="56"/>
      <c r="T156" s="64"/>
    </row>
    <row r="157" spans="1:20" x14ac:dyDescent="0.25">
      <c r="A157" s="3"/>
      <c r="B157" s="24" t="s">
        <v>175</v>
      </c>
      <c r="C157" s="345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269">
        <f t="shared" si="3"/>
        <v>0</v>
      </c>
      <c r="P157" s="273"/>
      <c r="Q157" s="120"/>
      <c r="R157" s="45"/>
      <c r="S157" s="56"/>
      <c r="T157" s="64"/>
    </row>
    <row r="158" spans="1:20" x14ac:dyDescent="0.25">
      <c r="A158" s="3"/>
      <c r="B158" s="24" t="s">
        <v>175</v>
      </c>
      <c r="C158" s="345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269">
        <f t="shared" si="3"/>
        <v>0</v>
      </c>
      <c r="P158" s="273"/>
      <c r="Q158" s="120"/>
      <c r="R158" s="45"/>
      <c r="S158" s="56"/>
      <c r="T158" s="64"/>
    </row>
    <row r="159" spans="1:20" x14ac:dyDescent="0.25">
      <c r="A159" s="3"/>
      <c r="B159" s="24" t="s">
        <v>175</v>
      </c>
      <c r="C159" s="345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269">
        <f t="shared" si="3"/>
        <v>0</v>
      </c>
      <c r="P159" s="273"/>
      <c r="Q159" s="120"/>
      <c r="R159" s="45"/>
      <c r="S159" s="56"/>
      <c r="T159" s="64"/>
    </row>
    <row r="160" spans="1:20" x14ac:dyDescent="0.25">
      <c r="A160" s="3"/>
      <c r="B160" s="24" t="s">
        <v>175</v>
      </c>
      <c r="C160" s="345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269">
        <f t="shared" si="3"/>
        <v>0</v>
      </c>
      <c r="P160" s="273"/>
      <c r="Q160" s="120"/>
      <c r="R160" s="45"/>
      <c r="S160" s="56"/>
      <c r="T160" s="64"/>
    </row>
    <row r="161" spans="1:20" x14ac:dyDescent="0.25">
      <c r="A161" s="3"/>
      <c r="B161" s="24" t="s">
        <v>175</v>
      </c>
      <c r="C161" s="345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269">
        <f t="shared" si="3"/>
        <v>0</v>
      </c>
      <c r="P161" s="273"/>
      <c r="Q161" s="120"/>
      <c r="R161" s="45"/>
      <c r="S161" s="56"/>
      <c r="T161" s="64"/>
    </row>
    <row r="162" spans="1:20" x14ac:dyDescent="0.25">
      <c r="A162" s="3"/>
      <c r="B162" s="24" t="s">
        <v>175</v>
      </c>
      <c r="C162" s="346" t="s">
        <v>37</v>
      </c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269">
        <f t="shared" si="3"/>
        <v>0</v>
      </c>
      <c r="P162" s="273"/>
      <c r="Q162" s="120"/>
      <c r="R162" s="45"/>
      <c r="S162" s="56"/>
      <c r="T162" s="64"/>
    </row>
    <row r="163" spans="1:20" x14ac:dyDescent="0.25">
      <c r="A163" s="3"/>
      <c r="B163" s="24" t="s">
        <v>175</v>
      </c>
      <c r="C163" s="347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269">
        <f t="shared" si="3"/>
        <v>0</v>
      </c>
      <c r="P163" s="273"/>
      <c r="Q163" s="120"/>
      <c r="R163" s="45"/>
      <c r="S163" s="56"/>
      <c r="T163" s="64"/>
    </row>
    <row r="164" spans="1:20" x14ac:dyDescent="0.25">
      <c r="A164" s="3"/>
      <c r="B164" s="486" t="s">
        <v>176</v>
      </c>
      <c r="C164" s="487"/>
      <c r="D164" s="487"/>
      <c r="E164" s="487"/>
      <c r="F164" s="487"/>
      <c r="G164" s="487"/>
      <c r="H164" s="487"/>
      <c r="I164" s="487"/>
      <c r="J164" s="487"/>
      <c r="K164" s="487"/>
      <c r="L164" s="487"/>
      <c r="M164" s="487"/>
      <c r="N164" s="487"/>
      <c r="O164" s="487"/>
      <c r="P164" s="122">
        <f>SUM(O166:O181)</f>
        <v>0</v>
      </c>
      <c r="Q164" s="118">
        <f>SUM(Q166:Q181)</f>
        <v>0</v>
      </c>
      <c r="R164" s="45"/>
      <c r="S164" s="56"/>
      <c r="T164" s="64"/>
    </row>
    <row r="165" spans="1:20" x14ac:dyDescent="0.25">
      <c r="A165" s="3"/>
      <c r="B165" s="348" t="s">
        <v>0</v>
      </c>
      <c r="C165" s="267" t="s">
        <v>1</v>
      </c>
      <c r="D165" s="267" t="s">
        <v>2</v>
      </c>
      <c r="E165" s="267" t="s">
        <v>28</v>
      </c>
      <c r="F165" s="267" t="s">
        <v>3</v>
      </c>
      <c r="G165" s="267" t="s">
        <v>4</v>
      </c>
      <c r="H165" s="267" t="s">
        <v>5</v>
      </c>
      <c r="I165" s="267" t="s">
        <v>6</v>
      </c>
      <c r="J165" s="267" t="s">
        <v>7</v>
      </c>
      <c r="K165" s="267" t="s">
        <v>8</v>
      </c>
      <c r="L165" s="267" t="s">
        <v>9</v>
      </c>
      <c r="M165" s="267" t="s">
        <v>10</v>
      </c>
      <c r="N165" s="267" t="s">
        <v>11</v>
      </c>
      <c r="O165" s="267" t="s">
        <v>12</v>
      </c>
      <c r="P165" s="268" t="s">
        <v>22</v>
      </c>
      <c r="Q165" s="119" t="s">
        <v>37</v>
      </c>
      <c r="R165" s="45"/>
      <c r="S165" s="56"/>
      <c r="T165" s="64"/>
    </row>
    <row r="166" spans="1:20" x14ac:dyDescent="0.25">
      <c r="A166" s="3"/>
      <c r="B166" s="24" t="s">
        <v>176</v>
      </c>
      <c r="C166" s="350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269">
        <f t="shared" si="3"/>
        <v>0</v>
      </c>
      <c r="P166" s="273"/>
      <c r="Q166" s="120"/>
      <c r="R166" s="45"/>
      <c r="S166" s="56"/>
      <c r="T166" s="64"/>
    </row>
    <row r="167" spans="1:20" x14ac:dyDescent="0.25">
      <c r="A167" s="3"/>
      <c r="B167" s="24" t="s">
        <v>176</v>
      </c>
      <c r="C167" s="350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269">
        <f t="shared" si="3"/>
        <v>0</v>
      </c>
      <c r="P167" s="273"/>
      <c r="Q167" s="120"/>
      <c r="R167" s="45"/>
      <c r="S167" s="56"/>
      <c r="T167" s="64"/>
    </row>
    <row r="168" spans="1:20" x14ac:dyDescent="0.25">
      <c r="A168" s="3"/>
      <c r="B168" s="24" t="s">
        <v>176</v>
      </c>
      <c r="C168" s="350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269">
        <f t="shared" si="3"/>
        <v>0</v>
      </c>
      <c r="P168" s="273"/>
      <c r="Q168" s="120"/>
      <c r="R168" s="45"/>
      <c r="S168" s="56"/>
      <c r="T168" s="64"/>
    </row>
    <row r="169" spans="1:20" x14ac:dyDescent="0.25">
      <c r="A169" s="3"/>
      <c r="B169" s="24" t="s">
        <v>176</v>
      </c>
      <c r="C169" s="350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269">
        <f t="shared" si="3"/>
        <v>0</v>
      </c>
      <c r="P169" s="273"/>
      <c r="Q169" s="120"/>
      <c r="R169" s="45"/>
      <c r="S169" s="56"/>
      <c r="T169" s="64"/>
    </row>
    <row r="170" spans="1:20" x14ac:dyDescent="0.25">
      <c r="A170" s="3"/>
      <c r="B170" s="24" t="s">
        <v>176</v>
      </c>
      <c r="C170" s="350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269">
        <f t="shared" ref="O170:O181" si="4">SUM(F170:N170)</f>
        <v>0</v>
      </c>
      <c r="P170" s="273"/>
      <c r="Q170" s="120"/>
      <c r="R170" s="45"/>
      <c r="S170" s="56"/>
      <c r="T170" s="64"/>
    </row>
    <row r="171" spans="1:20" x14ac:dyDescent="0.25">
      <c r="A171" s="3"/>
      <c r="B171" s="24" t="s">
        <v>176</v>
      </c>
      <c r="C171" s="350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269">
        <f t="shared" si="4"/>
        <v>0</v>
      </c>
      <c r="P171" s="273"/>
      <c r="Q171" s="120"/>
      <c r="R171" s="45"/>
      <c r="S171" s="56"/>
      <c r="T171" s="64"/>
    </row>
    <row r="172" spans="1:20" x14ac:dyDescent="0.25">
      <c r="A172" s="3"/>
      <c r="B172" s="24" t="s">
        <v>176</v>
      </c>
      <c r="C172" s="350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269">
        <f t="shared" si="4"/>
        <v>0</v>
      </c>
      <c r="P172" s="273"/>
      <c r="Q172" s="120"/>
      <c r="R172" s="45"/>
      <c r="S172" s="56"/>
      <c r="T172" s="64"/>
    </row>
    <row r="173" spans="1:20" x14ac:dyDescent="0.25">
      <c r="A173" s="3"/>
      <c r="B173" s="24" t="s">
        <v>176</v>
      </c>
      <c r="C173" s="350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269">
        <f t="shared" si="4"/>
        <v>0</v>
      </c>
      <c r="P173" s="273"/>
      <c r="Q173" s="120"/>
      <c r="R173" s="45"/>
      <c r="S173" s="56"/>
      <c r="T173" s="64"/>
    </row>
    <row r="174" spans="1:20" x14ac:dyDescent="0.25">
      <c r="A174" s="3"/>
      <c r="B174" s="24" t="s">
        <v>176</v>
      </c>
      <c r="C174" s="350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269">
        <f t="shared" si="4"/>
        <v>0</v>
      </c>
      <c r="P174" s="273"/>
      <c r="Q174" s="120"/>
      <c r="R174" s="45"/>
      <c r="S174" s="56"/>
      <c r="T174" s="64"/>
    </row>
    <row r="175" spans="1:20" x14ac:dyDescent="0.25">
      <c r="A175" s="3"/>
      <c r="B175" s="24" t="s">
        <v>176</v>
      </c>
      <c r="C175" s="350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269">
        <f t="shared" si="4"/>
        <v>0</v>
      </c>
      <c r="P175" s="273"/>
      <c r="Q175" s="120"/>
      <c r="R175" s="45"/>
      <c r="S175" s="56"/>
      <c r="T175" s="64"/>
    </row>
    <row r="176" spans="1:20" x14ac:dyDescent="0.25">
      <c r="A176" s="3"/>
      <c r="B176" s="24" t="s">
        <v>176</v>
      </c>
      <c r="C176" s="350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269">
        <f t="shared" si="4"/>
        <v>0</v>
      </c>
      <c r="P176" s="273"/>
      <c r="Q176" s="120"/>
      <c r="R176" s="45"/>
      <c r="S176" s="56"/>
      <c r="T176" s="64"/>
    </row>
    <row r="177" spans="1:20" x14ac:dyDescent="0.25">
      <c r="A177" s="3"/>
      <c r="B177" s="24" t="s">
        <v>176</v>
      </c>
      <c r="C177" s="350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269">
        <f t="shared" si="4"/>
        <v>0</v>
      </c>
      <c r="P177" s="273"/>
      <c r="Q177" s="120"/>
      <c r="R177" s="45"/>
      <c r="S177" s="56"/>
      <c r="T177" s="64"/>
    </row>
    <row r="178" spans="1:20" x14ac:dyDescent="0.25">
      <c r="A178" s="3"/>
      <c r="B178" s="24" t="s">
        <v>176</v>
      </c>
      <c r="C178" s="350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269">
        <f t="shared" si="4"/>
        <v>0</v>
      </c>
      <c r="P178" s="273"/>
      <c r="Q178" s="120"/>
      <c r="R178" s="45"/>
      <c r="S178" s="56"/>
      <c r="T178" s="64"/>
    </row>
    <row r="179" spans="1:20" x14ac:dyDescent="0.25">
      <c r="A179" s="3"/>
      <c r="B179" s="24" t="s">
        <v>176</v>
      </c>
      <c r="C179" s="350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269">
        <f t="shared" si="4"/>
        <v>0</v>
      </c>
      <c r="P179" s="273"/>
      <c r="Q179" s="120"/>
      <c r="R179" s="45"/>
      <c r="S179" s="56"/>
      <c r="T179" s="64"/>
    </row>
    <row r="180" spans="1:20" x14ac:dyDescent="0.25">
      <c r="A180" s="3"/>
      <c r="B180" s="24" t="s">
        <v>176</v>
      </c>
      <c r="C180" s="346" t="s">
        <v>37</v>
      </c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269">
        <f t="shared" si="4"/>
        <v>0</v>
      </c>
      <c r="P180" s="273"/>
      <c r="Q180" s="120"/>
      <c r="R180" s="45"/>
      <c r="S180" s="56"/>
      <c r="T180" s="64"/>
    </row>
    <row r="181" spans="1:20" x14ac:dyDescent="0.25">
      <c r="A181" s="3"/>
      <c r="B181" s="24" t="s">
        <v>176</v>
      </c>
      <c r="C181" s="347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269">
        <f t="shared" si="4"/>
        <v>0</v>
      </c>
      <c r="P181" s="273"/>
      <c r="Q181" s="120"/>
      <c r="R181" s="45"/>
      <c r="S181" s="56"/>
      <c r="T181" s="64"/>
    </row>
    <row r="182" spans="1:20" x14ac:dyDescent="0.25">
      <c r="A182" s="3"/>
      <c r="B182" s="486" t="s">
        <v>177</v>
      </c>
      <c r="C182" s="487"/>
      <c r="D182" s="487"/>
      <c r="E182" s="487"/>
      <c r="F182" s="487"/>
      <c r="G182" s="487"/>
      <c r="H182" s="487"/>
      <c r="I182" s="487"/>
      <c r="J182" s="487"/>
      <c r="K182" s="487"/>
      <c r="L182" s="487"/>
      <c r="M182" s="487"/>
      <c r="N182" s="487"/>
      <c r="O182" s="487"/>
      <c r="P182" s="122">
        <f>SUM(O184:O197)</f>
        <v>0</v>
      </c>
      <c r="Q182" s="118">
        <f>SUM(Q184:Q197)</f>
        <v>0</v>
      </c>
      <c r="R182" s="45"/>
      <c r="S182" s="56"/>
      <c r="T182" s="64"/>
    </row>
    <row r="183" spans="1:20" x14ac:dyDescent="0.25">
      <c r="A183" s="3"/>
      <c r="B183" s="348" t="s">
        <v>0</v>
      </c>
      <c r="C183" s="267" t="s">
        <v>1</v>
      </c>
      <c r="D183" s="267" t="s">
        <v>2</v>
      </c>
      <c r="E183" s="267" t="s">
        <v>28</v>
      </c>
      <c r="F183" s="267" t="s">
        <v>3</v>
      </c>
      <c r="G183" s="267" t="s">
        <v>4</v>
      </c>
      <c r="H183" s="267" t="s">
        <v>5</v>
      </c>
      <c r="I183" s="267" t="s">
        <v>6</v>
      </c>
      <c r="J183" s="267" t="s">
        <v>7</v>
      </c>
      <c r="K183" s="267" t="s">
        <v>8</v>
      </c>
      <c r="L183" s="267" t="s">
        <v>9</v>
      </c>
      <c r="M183" s="267" t="s">
        <v>10</v>
      </c>
      <c r="N183" s="267" t="s">
        <v>11</v>
      </c>
      <c r="O183" s="267" t="s">
        <v>12</v>
      </c>
      <c r="P183" s="268" t="s">
        <v>22</v>
      </c>
      <c r="Q183" s="119" t="s">
        <v>37</v>
      </c>
      <c r="R183" s="45"/>
      <c r="S183" s="56"/>
      <c r="T183" s="64"/>
    </row>
    <row r="184" spans="1:20" x14ac:dyDescent="0.25">
      <c r="A184" s="3"/>
      <c r="B184" s="24" t="s">
        <v>177</v>
      </c>
      <c r="C184" s="345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269">
        <f>SUM(F184:N184)</f>
        <v>0</v>
      </c>
      <c r="P184" s="273"/>
      <c r="Q184" s="120"/>
      <c r="R184" s="45"/>
      <c r="S184" s="56"/>
      <c r="T184" s="64"/>
    </row>
    <row r="185" spans="1:20" x14ac:dyDescent="0.25">
      <c r="A185" s="3"/>
      <c r="B185" s="24" t="s">
        <v>177</v>
      </c>
      <c r="C185" s="345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269">
        <f>SUM(F185:N185)</f>
        <v>0</v>
      </c>
      <c r="P185" s="273"/>
      <c r="Q185" s="120"/>
      <c r="R185" s="45"/>
      <c r="S185" s="56"/>
      <c r="T185" s="64"/>
    </row>
    <row r="186" spans="1:20" x14ac:dyDescent="0.25">
      <c r="A186" s="3"/>
      <c r="B186" s="24" t="s">
        <v>177</v>
      </c>
      <c r="C186" s="345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269">
        <f>SUM(F186:N186)</f>
        <v>0</v>
      </c>
      <c r="P186" s="273"/>
      <c r="Q186" s="120"/>
      <c r="R186" s="45"/>
      <c r="S186" s="56"/>
      <c r="T186" s="64"/>
    </row>
    <row r="187" spans="1:20" x14ac:dyDescent="0.25">
      <c r="A187" s="3"/>
      <c r="B187" s="24" t="s">
        <v>177</v>
      </c>
      <c r="C187" s="345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269">
        <f>SUM(F187:N187)</f>
        <v>0</v>
      </c>
      <c r="P187" s="273"/>
      <c r="Q187" s="120"/>
      <c r="R187" s="45"/>
      <c r="S187" s="56"/>
      <c r="T187" s="64"/>
    </row>
    <row r="188" spans="1:20" x14ac:dyDescent="0.25">
      <c r="A188" s="3"/>
      <c r="B188" s="24" t="s">
        <v>177</v>
      </c>
      <c r="C188" s="345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269">
        <f t="shared" ref="O188:O267" si="5">SUM(F188:N188)</f>
        <v>0</v>
      </c>
      <c r="P188" s="273"/>
      <c r="Q188" s="120"/>
      <c r="R188" s="45"/>
      <c r="S188" s="56"/>
      <c r="T188" s="64"/>
    </row>
    <row r="189" spans="1:20" x14ac:dyDescent="0.25">
      <c r="A189" s="3"/>
      <c r="B189" s="24" t="s">
        <v>177</v>
      </c>
      <c r="C189" s="345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269">
        <f t="shared" si="5"/>
        <v>0</v>
      </c>
      <c r="P189" s="273"/>
      <c r="Q189" s="120"/>
      <c r="R189" s="45"/>
      <c r="S189" s="56"/>
      <c r="T189" s="64"/>
    </row>
    <row r="190" spans="1:20" x14ac:dyDescent="0.25">
      <c r="A190" s="3"/>
      <c r="B190" s="24" t="s">
        <v>177</v>
      </c>
      <c r="C190" s="345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269">
        <f t="shared" si="5"/>
        <v>0</v>
      </c>
      <c r="P190" s="273"/>
      <c r="Q190" s="120"/>
      <c r="R190" s="45"/>
      <c r="S190" s="56"/>
      <c r="T190" s="64"/>
    </row>
    <row r="191" spans="1:20" x14ac:dyDescent="0.25">
      <c r="A191" s="3"/>
      <c r="B191" s="24" t="s">
        <v>177</v>
      </c>
      <c r="C191" s="345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269">
        <f t="shared" si="5"/>
        <v>0</v>
      </c>
      <c r="P191" s="273"/>
      <c r="Q191" s="120"/>
      <c r="R191" s="45"/>
      <c r="S191" s="56"/>
      <c r="T191" s="64"/>
    </row>
    <row r="192" spans="1:20" x14ac:dyDescent="0.25">
      <c r="A192" s="3"/>
      <c r="B192" s="24" t="s">
        <v>177</v>
      </c>
      <c r="C192" s="345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269">
        <f t="shared" si="5"/>
        <v>0</v>
      </c>
      <c r="P192" s="273"/>
      <c r="Q192" s="120"/>
      <c r="R192" s="45"/>
      <c r="S192" s="56"/>
      <c r="T192" s="64"/>
    </row>
    <row r="193" spans="1:20" x14ac:dyDescent="0.25">
      <c r="A193" s="3"/>
      <c r="B193" s="24" t="s">
        <v>177</v>
      </c>
      <c r="C193" s="345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269">
        <f t="shared" si="5"/>
        <v>0</v>
      </c>
      <c r="P193" s="273"/>
      <c r="Q193" s="120"/>
      <c r="R193" s="45"/>
      <c r="S193" s="56"/>
      <c r="T193" s="64"/>
    </row>
    <row r="194" spans="1:20" x14ac:dyDescent="0.25">
      <c r="A194" s="3"/>
      <c r="B194" s="24" t="s">
        <v>177</v>
      </c>
      <c r="C194" s="345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269">
        <f t="shared" si="5"/>
        <v>0</v>
      </c>
      <c r="P194" s="273"/>
      <c r="Q194" s="120"/>
      <c r="R194" s="45"/>
      <c r="S194" s="56"/>
      <c r="T194" s="64"/>
    </row>
    <row r="195" spans="1:20" x14ac:dyDescent="0.25">
      <c r="A195" s="3"/>
      <c r="B195" s="24" t="s">
        <v>177</v>
      </c>
      <c r="C195" s="345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269">
        <f t="shared" si="5"/>
        <v>0</v>
      </c>
      <c r="P195" s="273"/>
      <c r="Q195" s="120"/>
      <c r="R195" s="45"/>
      <c r="S195" s="56"/>
      <c r="T195" s="64"/>
    </row>
    <row r="196" spans="1:20" x14ac:dyDescent="0.25">
      <c r="A196" s="3"/>
      <c r="B196" s="24" t="s">
        <v>177</v>
      </c>
      <c r="C196" s="346" t="s">
        <v>37</v>
      </c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269">
        <f t="shared" si="5"/>
        <v>0</v>
      </c>
      <c r="P196" s="273"/>
      <c r="Q196" s="120"/>
      <c r="R196" s="45"/>
      <c r="S196" s="56"/>
      <c r="T196" s="64"/>
    </row>
    <row r="197" spans="1:20" x14ac:dyDescent="0.25">
      <c r="A197" s="3"/>
      <c r="B197" s="24" t="s">
        <v>177</v>
      </c>
      <c r="C197" s="347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269">
        <f t="shared" si="5"/>
        <v>0</v>
      </c>
      <c r="P197" s="273"/>
      <c r="Q197" s="120"/>
      <c r="R197" s="45"/>
      <c r="S197" s="56"/>
      <c r="T197" s="64"/>
    </row>
    <row r="198" spans="1:20" x14ac:dyDescent="0.25">
      <c r="A198" s="3"/>
      <c r="B198" s="486" t="s">
        <v>178</v>
      </c>
      <c r="C198" s="487"/>
      <c r="D198" s="487"/>
      <c r="E198" s="487"/>
      <c r="F198" s="487"/>
      <c r="G198" s="487"/>
      <c r="H198" s="487"/>
      <c r="I198" s="487"/>
      <c r="J198" s="487"/>
      <c r="K198" s="487"/>
      <c r="L198" s="487"/>
      <c r="M198" s="487"/>
      <c r="N198" s="487"/>
      <c r="O198" s="487"/>
      <c r="P198" s="122">
        <f>SUM(O200:O214)</f>
        <v>0</v>
      </c>
      <c r="Q198" s="118">
        <f>SUM(Q200:Q214)</f>
        <v>0</v>
      </c>
      <c r="R198" s="45"/>
      <c r="S198" s="56"/>
      <c r="T198" s="64"/>
    </row>
    <row r="199" spans="1:20" x14ac:dyDescent="0.25">
      <c r="A199" s="3"/>
      <c r="B199" s="348" t="s">
        <v>0</v>
      </c>
      <c r="C199" s="267" t="s">
        <v>1</v>
      </c>
      <c r="D199" s="267" t="s">
        <v>2</v>
      </c>
      <c r="E199" s="267" t="s">
        <v>28</v>
      </c>
      <c r="F199" s="267" t="s">
        <v>3</v>
      </c>
      <c r="G199" s="267" t="s">
        <v>4</v>
      </c>
      <c r="H199" s="267" t="s">
        <v>5</v>
      </c>
      <c r="I199" s="267" t="s">
        <v>6</v>
      </c>
      <c r="J199" s="267" t="s">
        <v>7</v>
      </c>
      <c r="K199" s="267" t="s">
        <v>8</v>
      </c>
      <c r="L199" s="267" t="s">
        <v>9</v>
      </c>
      <c r="M199" s="267" t="s">
        <v>10</v>
      </c>
      <c r="N199" s="267" t="s">
        <v>11</v>
      </c>
      <c r="O199" s="267" t="s">
        <v>12</v>
      </c>
      <c r="P199" s="268" t="s">
        <v>22</v>
      </c>
      <c r="Q199" s="119" t="s">
        <v>37</v>
      </c>
      <c r="R199" s="45"/>
      <c r="S199" s="56"/>
      <c r="T199" s="64"/>
    </row>
    <row r="200" spans="1:20" x14ac:dyDescent="0.25">
      <c r="A200" s="3"/>
      <c r="B200" s="24" t="s">
        <v>178</v>
      </c>
      <c r="C200" s="345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269">
        <f t="shared" si="5"/>
        <v>0</v>
      </c>
      <c r="P200" s="273"/>
      <c r="Q200" s="120"/>
      <c r="R200" s="45"/>
      <c r="S200" s="56"/>
      <c r="T200" s="64"/>
    </row>
    <row r="201" spans="1:20" x14ac:dyDescent="0.25">
      <c r="A201" s="3"/>
      <c r="B201" s="24" t="s">
        <v>178</v>
      </c>
      <c r="C201" s="345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269">
        <f t="shared" si="5"/>
        <v>0</v>
      </c>
      <c r="P201" s="273"/>
      <c r="Q201" s="120"/>
      <c r="R201" s="45"/>
      <c r="S201" s="56"/>
      <c r="T201" s="64"/>
    </row>
    <row r="202" spans="1:20" x14ac:dyDescent="0.25">
      <c r="A202" s="3"/>
      <c r="B202" s="24" t="s">
        <v>178</v>
      </c>
      <c r="C202" s="345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269">
        <f t="shared" si="5"/>
        <v>0</v>
      </c>
      <c r="P202" s="273"/>
      <c r="Q202" s="120"/>
      <c r="R202" s="45"/>
      <c r="S202" s="56"/>
      <c r="T202" s="64"/>
    </row>
    <row r="203" spans="1:20" x14ac:dyDescent="0.25">
      <c r="A203" s="3"/>
      <c r="B203" s="24" t="s">
        <v>178</v>
      </c>
      <c r="C203" s="345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269">
        <f t="shared" si="5"/>
        <v>0</v>
      </c>
      <c r="P203" s="273"/>
      <c r="Q203" s="120"/>
      <c r="R203" s="45"/>
      <c r="S203" s="56"/>
      <c r="T203" s="64"/>
    </row>
    <row r="204" spans="1:20" x14ac:dyDescent="0.25">
      <c r="A204" s="3"/>
      <c r="B204" s="24" t="s">
        <v>178</v>
      </c>
      <c r="C204" s="345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269">
        <f t="shared" si="5"/>
        <v>0</v>
      </c>
      <c r="P204" s="273"/>
      <c r="Q204" s="120"/>
      <c r="R204" s="45"/>
      <c r="S204" s="56"/>
      <c r="T204" s="64"/>
    </row>
    <row r="205" spans="1:20" x14ac:dyDescent="0.25">
      <c r="A205" s="3"/>
      <c r="B205" s="24" t="s">
        <v>178</v>
      </c>
      <c r="C205" s="345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269">
        <f t="shared" si="5"/>
        <v>0</v>
      </c>
      <c r="P205" s="273"/>
      <c r="Q205" s="120"/>
      <c r="R205" s="45"/>
      <c r="S205" s="56"/>
      <c r="T205" s="64"/>
    </row>
    <row r="206" spans="1:20" x14ac:dyDescent="0.25">
      <c r="A206" s="3"/>
      <c r="B206" s="24" t="s">
        <v>178</v>
      </c>
      <c r="C206" s="345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269">
        <f t="shared" si="5"/>
        <v>0</v>
      </c>
      <c r="P206" s="273"/>
      <c r="Q206" s="120"/>
      <c r="R206" s="45"/>
      <c r="S206" s="56"/>
      <c r="T206" s="64"/>
    </row>
    <row r="207" spans="1:20" x14ac:dyDescent="0.25">
      <c r="A207" s="3"/>
      <c r="B207" s="24" t="s">
        <v>178</v>
      </c>
      <c r="C207" s="345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112"/>
      <c r="O207" s="269">
        <f t="shared" si="5"/>
        <v>0</v>
      </c>
      <c r="P207" s="273"/>
      <c r="Q207" s="120"/>
      <c r="R207" s="45"/>
      <c r="S207" s="56"/>
      <c r="T207" s="64"/>
    </row>
    <row r="208" spans="1:20" x14ac:dyDescent="0.25">
      <c r="A208" s="3"/>
      <c r="B208" s="24" t="s">
        <v>178</v>
      </c>
      <c r="C208" s="345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112"/>
      <c r="O208" s="269">
        <f t="shared" si="5"/>
        <v>0</v>
      </c>
      <c r="P208" s="273"/>
      <c r="Q208" s="120"/>
      <c r="R208" s="45"/>
      <c r="S208" s="56"/>
      <c r="T208" s="64"/>
    </row>
    <row r="209" spans="1:20" x14ac:dyDescent="0.25">
      <c r="A209" s="3"/>
      <c r="B209" s="24" t="s">
        <v>178</v>
      </c>
      <c r="C209" s="345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269">
        <f t="shared" si="5"/>
        <v>0</v>
      </c>
      <c r="P209" s="273"/>
      <c r="Q209" s="120"/>
      <c r="R209" s="45"/>
      <c r="S209" s="56"/>
      <c r="T209" s="64"/>
    </row>
    <row r="210" spans="1:20" x14ac:dyDescent="0.25">
      <c r="A210" s="3"/>
      <c r="B210" s="24" t="s">
        <v>178</v>
      </c>
      <c r="C210" s="345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269">
        <f t="shared" si="5"/>
        <v>0</v>
      </c>
      <c r="P210" s="273"/>
      <c r="Q210" s="120"/>
      <c r="R210" s="45"/>
      <c r="S210" s="56"/>
      <c r="T210" s="64"/>
    </row>
    <row r="211" spans="1:20" x14ac:dyDescent="0.25">
      <c r="A211" s="3"/>
      <c r="B211" s="24" t="s">
        <v>178</v>
      </c>
      <c r="C211" s="345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269">
        <f>SUM(F211:N211)</f>
        <v>0</v>
      </c>
      <c r="P211" s="273"/>
      <c r="Q211" s="120"/>
      <c r="R211" s="45"/>
      <c r="S211" s="56"/>
      <c r="T211" s="64"/>
    </row>
    <row r="212" spans="1:20" x14ac:dyDescent="0.25">
      <c r="A212" s="3"/>
      <c r="B212" s="24" t="s">
        <v>178</v>
      </c>
      <c r="C212" s="345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269">
        <f>SUM(F212:N212)</f>
        <v>0</v>
      </c>
      <c r="P212" s="273"/>
      <c r="Q212" s="120"/>
      <c r="R212" s="45"/>
      <c r="S212" s="56"/>
      <c r="T212" s="64"/>
    </row>
    <row r="213" spans="1:20" x14ac:dyDescent="0.25">
      <c r="A213" s="3"/>
      <c r="B213" s="24" t="s">
        <v>178</v>
      </c>
      <c r="C213" s="346" t="s">
        <v>37</v>
      </c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269">
        <f>SUM(F213:N213)</f>
        <v>0</v>
      </c>
      <c r="P213" s="273"/>
      <c r="Q213" s="120"/>
      <c r="R213" s="45"/>
      <c r="S213" s="56"/>
      <c r="T213" s="64"/>
    </row>
    <row r="214" spans="1:20" x14ac:dyDescent="0.25">
      <c r="A214" s="3"/>
      <c r="B214" s="24" t="s">
        <v>178</v>
      </c>
      <c r="C214" s="347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269">
        <f t="shared" si="5"/>
        <v>0</v>
      </c>
      <c r="P214" s="273"/>
      <c r="Q214" s="120"/>
      <c r="R214" s="45"/>
      <c r="S214" s="56"/>
      <c r="T214" s="64"/>
    </row>
    <row r="215" spans="1:20" x14ac:dyDescent="0.25">
      <c r="A215" s="3"/>
      <c r="B215" s="486" t="s">
        <v>179</v>
      </c>
      <c r="C215" s="487"/>
      <c r="D215" s="487"/>
      <c r="E215" s="487"/>
      <c r="F215" s="487"/>
      <c r="G215" s="487"/>
      <c r="H215" s="487"/>
      <c r="I215" s="487"/>
      <c r="J215" s="487"/>
      <c r="K215" s="487"/>
      <c r="L215" s="487"/>
      <c r="M215" s="487"/>
      <c r="N215" s="487"/>
      <c r="O215" s="487"/>
      <c r="P215" s="122">
        <f>SUM(O217:O232)</f>
        <v>0</v>
      </c>
      <c r="Q215" s="118">
        <f>SUM(Q217:Q232)</f>
        <v>0</v>
      </c>
      <c r="R215" s="45"/>
      <c r="S215" s="56"/>
      <c r="T215" s="64"/>
    </row>
    <row r="216" spans="1:20" x14ac:dyDescent="0.25">
      <c r="A216" s="3"/>
      <c r="B216" s="348" t="s">
        <v>0</v>
      </c>
      <c r="C216" s="267" t="s">
        <v>1</v>
      </c>
      <c r="D216" s="267" t="s">
        <v>2</v>
      </c>
      <c r="E216" s="267" t="s">
        <v>28</v>
      </c>
      <c r="F216" s="267" t="s">
        <v>3</v>
      </c>
      <c r="G216" s="267" t="s">
        <v>4</v>
      </c>
      <c r="H216" s="267" t="s">
        <v>5</v>
      </c>
      <c r="I216" s="267" t="s">
        <v>6</v>
      </c>
      <c r="J216" s="267" t="s">
        <v>7</v>
      </c>
      <c r="K216" s="267" t="s">
        <v>8</v>
      </c>
      <c r="L216" s="267" t="s">
        <v>9</v>
      </c>
      <c r="M216" s="267" t="s">
        <v>10</v>
      </c>
      <c r="N216" s="267" t="s">
        <v>11</v>
      </c>
      <c r="O216" s="267" t="s">
        <v>12</v>
      </c>
      <c r="P216" s="268" t="s">
        <v>22</v>
      </c>
      <c r="Q216" s="119" t="s">
        <v>37</v>
      </c>
      <c r="R216" s="45"/>
      <c r="S216" s="56"/>
      <c r="T216" s="64"/>
    </row>
    <row r="217" spans="1:20" x14ac:dyDescent="0.25">
      <c r="A217" s="3"/>
      <c r="B217" s="24" t="s">
        <v>179</v>
      </c>
      <c r="C217" s="345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269">
        <f t="shared" si="5"/>
        <v>0</v>
      </c>
      <c r="P217" s="273"/>
      <c r="Q217" s="120"/>
      <c r="R217" s="45"/>
      <c r="S217" s="56"/>
      <c r="T217" s="64"/>
    </row>
    <row r="218" spans="1:20" x14ac:dyDescent="0.25">
      <c r="A218" s="3"/>
      <c r="B218" s="24" t="s">
        <v>179</v>
      </c>
      <c r="C218" s="345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269">
        <f t="shared" si="5"/>
        <v>0</v>
      </c>
      <c r="P218" s="273"/>
      <c r="Q218" s="120"/>
      <c r="R218" s="45"/>
      <c r="S218" s="56"/>
      <c r="T218" s="64"/>
    </row>
    <row r="219" spans="1:20" x14ac:dyDescent="0.25">
      <c r="A219" s="3"/>
      <c r="B219" s="24" t="s">
        <v>179</v>
      </c>
      <c r="C219" s="345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269">
        <f t="shared" si="5"/>
        <v>0</v>
      </c>
      <c r="P219" s="273"/>
      <c r="Q219" s="120"/>
      <c r="R219" s="45"/>
      <c r="S219" s="56"/>
      <c r="T219" s="64"/>
    </row>
    <row r="220" spans="1:20" x14ac:dyDescent="0.25">
      <c r="A220" s="3"/>
      <c r="B220" s="24" t="s">
        <v>179</v>
      </c>
      <c r="C220" s="345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269">
        <f t="shared" si="5"/>
        <v>0</v>
      </c>
      <c r="P220" s="273"/>
      <c r="Q220" s="120"/>
      <c r="R220" s="45"/>
      <c r="S220" s="56"/>
      <c r="T220" s="64"/>
    </row>
    <row r="221" spans="1:20" x14ac:dyDescent="0.25">
      <c r="A221" s="3"/>
      <c r="B221" s="24" t="s">
        <v>179</v>
      </c>
      <c r="C221" s="345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112"/>
      <c r="O221" s="269">
        <f t="shared" si="5"/>
        <v>0</v>
      </c>
      <c r="P221" s="273"/>
      <c r="Q221" s="120"/>
      <c r="R221" s="45"/>
      <c r="S221" s="56"/>
      <c r="T221" s="64"/>
    </row>
    <row r="222" spans="1:20" x14ac:dyDescent="0.25">
      <c r="A222" s="3"/>
      <c r="B222" s="24" t="s">
        <v>179</v>
      </c>
      <c r="C222" s="345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112"/>
      <c r="O222" s="269">
        <f t="shared" si="5"/>
        <v>0</v>
      </c>
      <c r="P222" s="273"/>
      <c r="Q222" s="120"/>
      <c r="R222" s="45"/>
      <c r="S222" s="56"/>
      <c r="T222" s="64"/>
    </row>
    <row r="223" spans="1:20" x14ac:dyDescent="0.25">
      <c r="A223" s="3"/>
      <c r="B223" s="24" t="s">
        <v>179</v>
      </c>
      <c r="C223" s="345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269">
        <f t="shared" si="5"/>
        <v>0</v>
      </c>
      <c r="P223" s="273"/>
      <c r="Q223" s="120"/>
      <c r="R223" s="45"/>
      <c r="S223" s="56"/>
      <c r="T223" s="64"/>
    </row>
    <row r="224" spans="1:20" x14ac:dyDescent="0.25">
      <c r="A224" s="3"/>
      <c r="B224" s="24" t="s">
        <v>179</v>
      </c>
      <c r="C224" s="345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112"/>
      <c r="O224" s="269">
        <f t="shared" si="5"/>
        <v>0</v>
      </c>
      <c r="P224" s="273"/>
      <c r="Q224" s="120"/>
      <c r="R224" s="45"/>
      <c r="S224" s="56"/>
      <c r="T224" s="64"/>
    </row>
    <row r="225" spans="1:20" x14ac:dyDescent="0.25">
      <c r="A225" s="3"/>
      <c r="B225" s="24" t="s">
        <v>179</v>
      </c>
      <c r="C225" s="345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112"/>
      <c r="O225" s="269">
        <f t="shared" si="5"/>
        <v>0</v>
      </c>
      <c r="P225" s="273"/>
      <c r="Q225" s="120"/>
      <c r="R225" s="45"/>
      <c r="S225" s="56"/>
      <c r="T225" s="64"/>
    </row>
    <row r="226" spans="1:20" x14ac:dyDescent="0.25">
      <c r="A226" s="3"/>
      <c r="B226" s="24" t="s">
        <v>179</v>
      </c>
      <c r="C226" s="345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112"/>
      <c r="O226" s="269">
        <f t="shared" si="5"/>
        <v>0</v>
      </c>
      <c r="P226" s="273"/>
      <c r="Q226" s="120"/>
      <c r="R226" s="45"/>
      <c r="S226" s="56"/>
      <c r="T226" s="64"/>
    </row>
    <row r="227" spans="1:20" x14ac:dyDescent="0.25">
      <c r="A227" s="3"/>
      <c r="B227" s="24" t="s">
        <v>179</v>
      </c>
      <c r="C227" s="345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112"/>
      <c r="O227" s="269">
        <f t="shared" si="5"/>
        <v>0</v>
      </c>
      <c r="P227" s="273"/>
      <c r="Q227" s="120"/>
      <c r="R227" s="45"/>
      <c r="S227" s="56"/>
      <c r="T227" s="64"/>
    </row>
    <row r="228" spans="1:20" x14ac:dyDescent="0.25">
      <c r="A228" s="3"/>
      <c r="B228" s="24" t="s">
        <v>179</v>
      </c>
      <c r="C228" s="345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112"/>
      <c r="O228" s="269">
        <f t="shared" si="5"/>
        <v>0</v>
      </c>
      <c r="P228" s="273"/>
      <c r="Q228" s="120"/>
      <c r="R228" s="45"/>
      <c r="S228" s="56"/>
      <c r="T228" s="64"/>
    </row>
    <row r="229" spans="1:20" x14ac:dyDescent="0.25">
      <c r="A229" s="3"/>
      <c r="B229" s="24" t="s">
        <v>179</v>
      </c>
      <c r="C229" s="345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2"/>
      <c r="O229" s="269">
        <f t="shared" si="5"/>
        <v>0</v>
      </c>
      <c r="P229" s="273"/>
      <c r="Q229" s="120"/>
      <c r="R229" s="45"/>
      <c r="S229" s="56"/>
      <c r="T229" s="64"/>
    </row>
    <row r="230" spans="1:20" x14ac:dyDescent="0.25">
      <c r="A230" s="3"/>
      <c r="B230" s="24" t="s">
        <v>179</v>
      </c>
      <c r="C230" s="345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112"/>
      <c r="O230" s="269">
        <f t="shared" si="5"/>
        <v>0</v>
      </c>
      <c r="P230" s="273"/>
      <c r="Q230" s="120"/>
      <c r="R230" s="45"/>
      <c r="S230" s="56"/>
      <c r="T230" s="64"/>
    </row>
    <row r="231" spans="1:20" x14ac:dyDescent="0.25">
      <c r="A231" s="3"/>
      <c r="B231" s="24" t="s">
        <v>179</v>
      </c>
      <c r="C231" s="346" t="s">
        <v>37</v>
      </c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112"/>
      <c r="O231" s="269">
        <f t="shared" si="5"/>
        <v>0</v>
      </c>
      <c r="P231" s="273"/>
      <c r="Q231" s="120"/>
      <c r="R231" s="45"/>
      <c r="S231" s="56"/>
      <c r="T231" s="64"/>
    </row>
    <row r="232" spans="1:20" x14ac:dyDescent="0.25">
      <c r="A232" s="3"/>
      <c r="B232" s="24" t="s">
        <v>179</v>
      </c>
      <c r="C232" s="347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112"/>
      <c r="O232" s="269">
        <f t="shared" si="5"/>
        <v>0</v>
      </c>
      <c r="P232" s="273"/>
      <c r="Q232" s="120"/>
      <c r="R232" s="45"/>
      <c r="S232" s="56"/>
      <c r="T232" s="64"/>
    </row>
    <row r="233" spans="1:20" x14ac:dyDescent="0.25">
      <c r="A233" s="3"/>
      <c r="B233" s="486" t="s">
        <v>180</v>
      </c>
      <c r="C233" s="487"/>
      <c r="D233" s="487"/>
      <c r="E233" s="487"/>
      <c r="F233" s="487"/>
      <c r="G233" s="487"/>
      <c r="H233" s="487"/>
      <c r="I233" s="487"/>
      <c r="J233" s="487"/>
      <c r="K233" s="487"/>
      <c r="L233" s="487"/>
      <c r="M233" s="487"/>
      <c r="N233" s="487"/>
      <c r="O233" s="487"/>
      <c r="P233" s="122">
        <f>SUM(O235:O253)</f>
        <v>0</v>
      </c>
      <c r="Q233" s="118">
        <f>SUM(Q235:Q253)</f>
        <v>0</v>
      </c>
      <c r="R233" s="45"/>
      <c r="S233" s="56"/>
      <c r="T233" s="64"/>
    </row>
    <row r="234" spans="1:20" x14ac:dyDescent="0.25">
      <c r="A234" s="3"/>
      <c r="B234" s="348" t="s">
        <v>0</v>
      </c>
      <c r="C234" s="267" t="s">
        <v>1</v>
      </c>
      <c r="D234" s="267" t="s">
        <v>2</v>
      </c>
      <c r="E234" s="267" t="s">
        <v>28</v>
      </c>
      <c r="F234" s="267" t="s">
        <v>3</v>
      </c>
      <c r="G234" s="267" t="s">
        <v>4</v>
      </c>
      <c r="H234" s="267" t="s">
        <v>5</v>
      </c>
      <c r="I234" s="267" t="s">
        <v>6</v>
      </c>
      <c r="J234" s="267" t="s">
        <v>7</v>
      </c>
      <c r="K234" s="267" t="s">
        <v>8</v>
      </c>
      <c r="L234" s="267" t="s">
        <v>9</v>
      </c>
      <c r="M234" s="267" t="s">
        <v>10</v>
      </c>
      <c r="N234" s="267" t="s">
        <v>11</v>
      </c>
      <c r="O234" s="267" t="s">
        <v>12</v>
      </c>
      <c r="P234" s="268" t="s">
        <v>22</v>
      </c>
      <c r="Q234" s="119" t="s">
        <v>37</v>
      </c>
      <c r="R234" s="45"/>
      <c r="S234" s="56"/>
      <c r="T234" s="64"/>
    </row>
    <row r="235" spans="1:20" x14ac:dyDescent="0.25">
      <c r="A235" s="3"/>
      <c r="B235" s="24" t="s">
        <v>180</v>
      </c>
      <c r="C235" s="345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  <c r="N235" s="112"/>
      <c r="O235" s="269">
        <f t="shared" si="5"/>
        <v>0</v>
      </c>
      <c r="P235" s="273"/>
      <c r="Q235" s="120"/>
      <c r="R235" s="45"/>
      <c r="S235" s="56"/>
      <c r="T235" s="64"/>
    </row>
    <row r="236" spans="1:20" x14ac:dyDescent="0.25">
      <c r="A236" s="3"/>
      <c r="B236" s="24" t="s">
        <v>180</v>
      </c>
      <c r="C236" s="345"/>
      <c r="D236" s="112"/>
      <c r="E236" s="112"/>
      <c r="F236" s="112"/>
      <c r="G236" s="112"/>
      <c r="H236" s="112"/>
      <c r="I236" s="112"/>
      <c r="J236" s="112"/>
      <c r="K236" s="112"/>
      <c r="L236" s="112"/>
      <c r="M236" s="112"/>
      <c r="N236" s="112"/>
      <c r="O236" s="269">
        <f t="shared" si="5"/>
        <v>0</v>
      </c>
      <c r="P236" s="273"/>
      <c r="Q236" s="120"/>
      <c r="R236" s="45"/>
      <c r="S236" s="56"/>
      <c r="T236" s="64"/>
    </row>
    <row r="237" spans="1:20" x14ac:dyDescent="0.25">
      <c r="A237" s="3"/>
      <c r="B237" s="24" t="s">
        <v>180</v>
      </c>
      <c r="C237" s="345"/>
      <c r="D237" s="112"/>
      <c r="E237" s="112"/>
      <c r="F237" s="112"/>
      <c r="G237" s="112"/>
      <c r="H237" s="112"/>
      <c r="I237" s="112"/>
      <c r="J237" s="112"/>
      <c r="K237" s="112"/>
      <c r="L237" s="112"/>
      <c r="M237" s="112"/>
      <c r="N237" s="112"/>
      <c r="O237" s="269">
        <f t="shared" si="5"/>
        <v>0</v>
      </c>
      <c r="P237" s="273"/>
      <c r="Q237" s="120"/>
      <c r="R237" s="45"/>
      <c r="S237" s="56"/>
      <c r="T237" s="64"/>
    </row>
    <row r="238" spans="1:20" x14ac:dyDescent="0.25">
      <c r="A238" s="3"/>
      <c r="B238" s="24" t="s">
        <v>180</v>
      </c>
      <c r="C238" s="345"/>
      <c r="D238" s="112"/>
      <c r="E238" s="112"/>
      <c r="F238" s="112"/>
      <c r="G238" s="112"/>
      <c r="H238" s="112"/>
      <c r="I238" s="112"/>
      <c r="J238" s="112"/>
      <c r="K238" s="112"/>
      <c r="L238" s="112"/>
      <c r="M238" s="112"/>
      <c r="N238" s="112"/>
      <c r="O238" s="269">
        <f t="shared" si="5"/>
        <v>0</v>
      </c>
      <c r="P238" s="273"/>
      <c r="Q238" s="120"/>
      <c r="R238" s="45"/>
      <c r="S238" s="56"/>
      <c r="T238" s="64"/>
    </row>
    <row r="239" spans="1:20" x14ac:dyDescent="0.25">
      <c r="A239" s="3"/>
      <c r="B239" s="24" t="s">
        <v>180</v>
      </c>
      <c r="C239" s="345"/>
      <c r="D239" s="112"/>
      <c r="E239" s="112"/>
      <c r="F239" s="112"/>
      <c r="G239" s="112"/>
      <c r="H239" s="112"/>
      <c r="I239" s="112"/>
      <c r="J239" s="112"/>
      <c r="K239" s="112"/>
      <c r="L239" s="112"/>
      <c r="M239" s="112"/>
      <c r="N239" s="112"/>
      <c r="O239" s="269">
        <f t="shared" si="5"/>
        <v>0</v>
      </c>
      <c r="P239" s="273"/>
      <c r="Q239" s="120"/>
      <c r="R239" s="45"/>
      <c r="S239" s="56"/>
      <c r="T239" s="64"/>
    </row>
    <row r="240" spans="1:20" x14ac:dyDescent="0.25">
      <c r="A240" s="3"/>
      <c r="B240" s="24" t="s">
        <v>180</v>
      </c>
      <c r="C240" s="345"/>
      <c r="D240" s="112"/>
      <c r="E240" s="112"/>
      <c r="F240" s="112"/>
      <c r="G240" s="112"/>
      <c r="H240" s="112"/>
      <c r="I240" s="112"/>
      <c r="J240" s="112"/>
      <c r="K240" s="112"/>
      <c r="L240" s="112"/>
      <c r="M240" s="112"/>
      <c r="N240" s="112"/>
      <c r="O240" s="269">
        <f t="shared" si="5"/>
        <v>0</v>
      </c>
      <c r="P240" s="273"/>
      <c r="Q240" s="120"/>
      <c r="R240" s="45"/>
      <c r="S240" s="56"/>
      <c r="T240" s="64"/>
    </row>
    <row r="241" spans="1:20" x14ac:dyDescent="0.25">
      <c r="A241" s="3"/>
      <c r="B241" s="24" t="s">
        <v>180</v>
      </c>
      <c r="C241" s="345"/>
      <c r="D241" s="112"/>
      <c r="E241" s="112"/>
      <c r="F241" s="112"/>
      <c r="G241" s="112"/>
      <c r="H241" s="112"/>
      <c r="I241" s="112"/>
      <c r="J241" s="112"/>
      <c r="K241" s="112"/>
      <c r="L241" s="112"/>
      <c r="M241" s="112"/>
      <c r="N241" s="112"/>
      <c r="O241" s="269">
        <f t="shared" si="5"/>
        <v>0</v>
      </c>
      <c r="P241" s="273"/>
      <c r="Q241" s="120"/>
      <c r="R241" s="45"/>
      <c r="S241" s="56"/>
      <c r="T241" s="64"/>
    </row>
    <row r="242" spans="1:20" x14ac:dyDescent="0.25">
      <c r="A242" s="3"/>
      <c r="B242" s="24" t="s">
        <v>180</v>
      </c>
      <c r="C242" s="345"/>
      <c r="D242" s="112"/>
      <c r="E242" s="112"/>
      <c r="F242" s="112"/>
      <c r="G242" s="112"/>
      <c r="H242" s="112"/>
      <c r="I242" s="112"/>
      <c r="J242" s="112"/>
      <c r="K242" s="112"/>
      <c r="L242" s="112"/>
      <c r="M242" s="112"/>
      <c r="N242" s="112"/>
      <c r="O242" s="269">
        <f t="shared" si="5"/>
        <v>0</v>
      </c>
      <c r="P242" s="273"/>
      <c r="Q242" s="120"/>
      <c r="R242" s="45"/>
      <c r="S242" s="56"/>
      <c r="T242" s="64"/>
    </row>
    <row r="243" spans="1:20" x14ac:dyDescent="0.25">
      <c r="A243" s="3"/>
      <c r="B243" s="24" t="s">
        <v>180</v>
      </c>
      <c r="C243" s="345"/>
      <c r="D243" s="112"/>
      <c r="E243" s="112"/>
      <c r="F243" s="112"/>
      <c r="G243" s="112"/>
      <c r="H243" s="112"/>
      <c r="I243" s="112"/>
      <c r="J243" s="112"/>
      <c r="K243" s="112"/>
      <c r="L243" s="112"/>
      <c r="M243" s="112"/>
      <c r="N243" s="112"/>
      <c r="O243" s="269">
        <f t="shared" si="5"/>
        <v>0</v>
      </c>
      <c r="P243" s="273"/>
      <c r="Q243" s="120"/>
      <c r="R243" s="45"/>
      <c r="S243" s="56"/>
      <c r="T243" s="64"/>
    </row>
    <row r="244" spans="1:20" x14ac:dyDescent="0.25">
      <c r="A244" s="3"/>
      <c r="B244" s="24" t="s">
        <v>180</v>
      </c>
      <c r="C244" s="345"/>
      <c r="D244" s="112"/>
      <c r="E244" s="112"/>
      <c r="F244" s="112"/>
      <c r="G244" s="112"/>
      <c r="H244" s="112"/>
      <c r="I244" s="112"/>
      <c r="J244" s="112"/>
      <c r="K244" s="112"/>
      <c r="L244" s="112"/>
      <c r="M244" s="112"/>
      <c r="N244" s="112"/>
      <c r="O244" s="269">
        <f t="shared" si="5"/>
        <v>0</v>
      </c>
      <c r="P244" s="273"/>
      <c r="Q244" s="120"/>
      <c r="R244" s="45"/>
      <c r="S244" s="56"/>
      <c r="T244" s="64"/>
    </row>
    <row r="245" spans="1:20" x14ac:dyDescent="0.25">
      <c r="A245" s="3"/>
      <c r="B245" s="24" t="s">
        <v>180</v>
      </c>
      <c r="C245" s="345"/>
      <c r="D245" s="112"/>
      <c r="E245" s="112"/>
      <c r="F245" s="112"/>
      <c r="G245" s="112"/>
      <c r="H245" s="112"/>
      <c r="I245" s="112"/>
      <c r="J245" s="112"/>
      <c r="K245" s="112"/>
      <c r="L245" s="112"/>
      <c r="M245" s="112"/>
      <c r="N245" s="112"/>
      <c r="O245" s="269">
        <f t="shared" si="5"/>
        <v>0</v>
      </c>
      <c r="P245" s="273"/>
      <c r="Q245" s="120"/>
      <c r="R245" s="45"/>
      <c r="S245" s="56"/>
      <c r="T245" s="64"/>
    </row>
    <row r="246" spans="1:20" x14ac:dyDescent="0.25">
      <c r="A246" s="3"/>
      <c r="B246" s="24" t="s">
        <v>180</v>
      </c>
      <c r="C246" s="345"/>
      <c r="D246" s="112"/>
      <c r="E246" s="112"/>
      <c r="F246" s="112"/>
      <c r="G246" s="112"/>
      <c r="H246" s="112"/>
      <c r="I246" s="112"/>
      <c r="J246" s="112"/>
      <c r="K246" s="112"/>
      <c r="L246" s="112"/>
      <c r="M246" s="112"/>
      <c r="N246" s="112"/>
      <c r="O246" s="269">
        <f t="shared" si="5"/>
        <v>0</v>
      </c>
      <c r="P246" s="273"/>
      <c r="Q246" s="120"/>
      <c r="R246" s="45"/>
      <c r="S246" s="56"/>
      <c r="T246" s="64"/>
    </row>
    <row r="247" spans="1:20" x14ac:dyDescent="0.25">
      <c r="A247" s="3"/>
      <c r="B247" s="24" t="s">
        <v>180</v>
      </c>
      <c r="C247" s="345"/>
      <c r="D247" s="112"/>
      <c r="E247" s="112"/>
      <c r="F247" s="112"/>
      <c r="G247" s="112"/>
      <c r="H247" s="112"/>
      <c r="I247" s="112"/>
      <c r="J247" s="112"/>
      <c r="K247" s="112"/>
      <c r="L247" s="112"/>
      <c r="M247" s="112"/>
      <c r="N247" s="112"/>
      <c r="O247" s="269">
        <f t="shared" si="5"/>
        <v>0</v>
      </c>
      <c r="P247" s="273"/>
      <c r="Q247" s="120"/>
      <c r="R247" s="45"/>
      <c r="S247" s="56"/>
      <c r="T247" s="64"/>
    </row>
    <row r="248" spans="1:20" x14ac:dyDescent="0.25">
      <c r="A248" s="3"/>
      <c r="B248" s="24" t="s">
        <v>180</v>
      </c>
      <c r="C248" s="345"/>
      <c r="D248" s="112"/>
      <c r="E248" s="112"/>
      <c r="F248" s="112"/>
      <c r="G248" s="112"/>
      <c r="H248" s="112"/>
      <c r="I248" s="112"/>
      <c r="J248" s="112"/>
      <c r="K248" s="112"/>
      <c r="L248" s="112"/>
      <c r="M248" s="112"/>
      <c r="N248" s="112"/>
      <c r="O248" s="269">
        <f t="shared" si="5"/>
        <v>0</v>
      </c>
      <c r="P248" s="273"/>
      <c r="Q248" s="120"/>
      <c r="R248" s="45"/>
      <c r="S248" s="56"/>
      <c r="T248" s="64"/>
    </row>
    <row r="249" spans="1:20" x14ac:dyDescent="0.25">
      <c r="A249" s="3"/>
      <c r="B249" s="24" t="s">
        <v>180</v>
      </c>
      <c r="C249" s="345"/>
      <c r="D249" s="112"/>
      <c r="E249" s="112"/>
      <c r="F249" s="112"/>
      <c r="G249" s="112"/>
      <c r="H249" s="112"/>
      <c r="I249" s="112"/>
      <c r="J249" s="112"/>
      <c r="K249" s="112"/>
      <c r="L249" s="112"/>
      <c r="M249" s="112"/>
      <c r="N249" s="112"/>
      <c r="O249" s="269">
        <f t="shared" si="5"/>
        <v>0</v>
      </c>
      <c r="P249" s="273"/>
      <c r="Q249" s="120"/>
      <c r="R249" s="45"/>
      <c r="S249" s="56"/>
      <c r="T249" s="64"/>
    </row>
    <row r="250" spans="1:20" x14ac:dyDescent="0.25">
      <c r="A250" s="3"/>
      <c r="B250" s="24" t="s">
        <v>180</v>
      </c>
      <c r="C250" s="345"/>
      <c r="D250" s="112"/>
      <c r="E250" s="112"/>
      <c r="F250" s="112"/>
      <c r="G250" s="112"/>
      <c r="H250" s="112"/>
      <c r="I250" s="112"/>
      <c r="J250" s="112"/>
      <c r="K250" s="112"/>
      <c r="L250" s="112"/>
      <c r="M250" s="112"/>
      <c r="N250" s="112"/>
      <c r="O250" s="269">
        <f t="shared" si="5"/>
        <v>0</v>
      </c>
      <c r="P250" s="273"/>
      <c r="Q250" s="120"/>
      <c r="R250" s="45"/>
      <c r="S250" s="56"/>
      <c r="T250" s="64"/>
    </row>
    <row r="251" spans="1:20" x14ac:dyDescent="0.25">
      <c r="A251" s="3"/>
      <c r="B251" s="24" t="s">
        <v>180</v>
      </c>
      <c r="C251" s="345"/>
      <c r="D251" s="112"/>
      <c r="E251" s="112"/>
      <c r="F251" s="112"/>
      <c r="G251" s="112"/>
      <c r="H251" s="112"/>
      <c r="I251" s="112"/>
      <c r="J251" s="112"/>
      <c r="K251" s="112"/>
      <c r="L251" s="112"/>
      <c r="M251" s="112"/>
      <c r="N251" s="112"/>
      <c r="O251" s="269">
        <f t="shared" si="5"/>
        <v>0</v>
      </c>
      <c r="P251" s="273"/>
      <c r="Q251" s="120"/>
      <c r="R251" s="45"/>
      <c r="S251" s="56"/>
      <c r="T251" s="64"/>
    </row>
    <row r="252" spans="1:20" x14ac:dyDescent="0.25">
      <c r="A252" s="3"/>
      <c r="B252" s="24" t="s">
        <v>180</v>
      </c>
      <c r="C252" s="346" t="s">
        <v>37</v>
      </c>
      <c r="D252" s="112"/>
      <c r="E252" s="112"/>
      <c r="F252" s="112"/>
      <c r="G252" s="112"/>
      <c r="H252" s="112"/>
      <c r="I252" s="112"/>
      <c r="J252" s="112"/>
      <c r="K252" s="112"/>
      <c r="L252" s="112"/>
      <c r="M252" s="112"/>
      <c r="N252" s="112"/>
      <c r="O252" s="269">
        <f t="shared" si="5"/>
        <v>0</v>
      </c>
      <c r="P252" s="273"/>
      <c r="Q252" s="120"/>
      <c r="R252" s="45"/>
      <c r="S252" s="56"/>
      <c r="T252" s="64"/>
    </row>
    <row r="253" spans="1:20" x14ac:dyDescent="0.25">
      <c r="A253" s="3"/>
      <c r="B253" s="24" t="s">
        <v>180</v>
      </c>
      <c r="C253" s="347"/>
      <c r="D253" s="112"/>
      <c r="E253" s="112"/>
      <c r="F253" s="112"/>
      <c r="G253" s="112"/>
      <c r="H253" s="112"/>
      <c r="I253" s="112"/>
      <c r="J253" s="112"/>
      <c r="K253" s="112"/>
      <c r="L253" s="112"/>
      <c r="M253" s="112"/>
      <c r="N253" s="112"/>
      <c r="O253" s="269">
        <f t="shared" si="5"/>
        <v>0</v>
      </c>
      <c r="P253" s="273"/>
      <c r="Q253" s="120"/>
      <c r="R253" s="45"/>
      <c r="S253" s="56"/>
      <c r="T253" s="64"/>
    </row>
    <row r="254" spans="1:20" x14ac:dyDescent="0.25">
      <c r="A254" s="3"/>
      <c r="B254" s="486" t="s">
        <v>184</v>
      </c>
      <c r="C254" s="487"/>
      <c r="D254" s="487"/>
      <c r="E254" s="487"/>
      <c r="F254" s="487"/>
      <c r="G254" s="487"/>
      <c r="H254" s="487"/>
      <c r="I254" s="487"/>
      <c r="J254" s="487"/>
      <c r="K254" s="487"/>
      <c r="L254" s="487"/>
      <c r="M254" s="487"/>
      <c r="N254" s="487"/>
      <c r="O254" s="487"/>
      <c r="P254" s="122">
        <f>SUM(O256:O268)</f>
        <v>0</v>
      </c>
      <c r="Q254" s="118">
        <f>SUM(Q256:Q268)</f>
        <v>0</v>
      </c>
      <c r="R254" s="45"/>
      <c r="S254" s="56"/>
      <c r="T254" s="64"/>
    </row>
    <row r="255" spans="1:20" x14ac:dyDescent="0.25">
      <c r="A255" s="3"/>
      <c r="B255" s="348" t="s">
        <v>0</v>
      </c>
      <c r="C255" s="267" t="s">
        <v>1</v>
      </c>
      <c r="D255" s="267" t="s">
        <v>2</v>
      </c>
      <c r="E255" s="267" t="s">
        <v>28</v>
      </c>
      <c r="F255" s="267" t="s">
        <v>3</v>
      </c>
      <c r="G255" s="267" t="s">
        <v>4</v>
      </c>
      <c r="H255" s="267" t="s">
        <v>5</v>
      </c>
      <c r="I255" s="267" t="s">
        <v>6</v>
      </c>
      <c r="J255" s="267" t="s">
        <v>7</v>
      </c>
      <c r="K255" s="267" t="s">
        <v>8</v>
      </c>
      <c r="L255" s="267" t="s">
        <v>9</v>
      </c>
      <c r="M255" s="267" t="s">
        <v>10</v>
      </c>
      <c r="N255" s="267" t="s">
        <v>11</v>
      </c>
      <c r="O255" s="267" t="s">
        <v>12</v>
      </c>
      <c r="P255" s="268" t="s">
        <v>22</v>
      </c>
      <c r="Q255" s="119" t="s">
        <v>37</v>
      </c>
      <c r="R255" s="45"/>
      <c r="S255" s="56"/>
      <c r="T255" s="64"/>
    </row>
    <row r="256" spans="1:20" x14ac:dyDescent="0.25">
      <c r="A256" s="3"/>
      <c r="B256" s="93" t="s">
        <v>184</v>
      </c>
      <c r="C256" s="345"/>
      <c r="D256" s="112"/>
      <c r="E256" s="112"/>
      <c r="F256" s="112"/>
      <c r="G256" s="112"/>
      <c r="H256" s="112"/>
      <c r="I256" s="112"/>
      <c r="J256" s="112"/>
      <c r="K256" s="112"/>
      <c r="L256" s="112"/>
      <c r="M256" s="112"/>
      <c r="N256" s="112"/>
      <c r="O256" s="269">
        <f t="shared" si="5"/>
        <v>0</v>
      </c>
      <c r="P256" s="273"/>
      <c r="Q256" s="120"/>
      <c r="R256" s="45"/>
      <c r="S256" s="56"/>
      <c r="T256" s="64"/>
    </row>
    <row r="257" spans="1:20" x14ac:dyDescent="0.25">
      <c r="A257" s="3"/>
      <c r="B257" s="93" t="s">
        <v>184</v>
      </c>
      <c r="C257" s="345"/>
      <c r="D257" s="112"/>
      <c r="E257" s="112"/>
      <c r="F257" s="112"/>
      <c r="G257" s="112"/>
      <c r="H257" s="112"/>
      <c r="I257" s="112"/>
      <c r="J257" s="112"/>
      <c r="K257" s="112"/>
      <c r="L257" s="112"/>
      <c r="M257" s="112"/>
      <c r="N257" s="112"/>
      <c r="O257" s="269">
        <f t="shared" si="5"/>
        <v>0</v>
      </c>
      <c r="P257" s="273"/>
      <c r="Q257" s="120"/>
      <c r="R257" s="45"/>
      <c r="S257" s="56"/>
      <c r="T257" s="64"/>
    </row>
    <row r="258" spans="1:20" x14ac:dyDescent="0.25">
      <c r="A258" s="3"/>
      <c r="B258" s="93" t="s">
        <v>184</v>
      </c>
      <c r="C258" s="345"/>
      <c r="D258" s="112"/>
      <c r="E258" s="112"/>
      <c r="F258" s="112"/>
      <c r="G258" s="112"/>
      <c r="H258" s="112"/>
      <c r="I258" s="112"/>
      <c r="J258" s="112"/>
      <c r="K258" s="112"/>
      <c r="L258" s="112"/>
      <c r="M258" s="112"/>
      <c r="N258" s="112"/>
      <c r="O258" s="269">
        <f t="shared" si="5"/>
        <v>0</v>
      </c>
      <c r="P258" s="273"/>
      <c r="Q258" s="120"/>
      <c r="R258" s="45"/>
      <c r="S258" s="56"/>
      <c r="T258" s="64"/>
    </row>
    <row r="259" spans="1:20" x14ac:dyDescent="0.25">
      <c r="A259" s="3"/>
      <c r="B259" s="93" t="s">
        <v>184</v>
      </c>
      <c r="C259" s="345"/>
      <c r="D259" s="112"/>
      <c r="E259" s="112"/>
      <c r="F259" s="112"/>
      <c r="G259" s="112"/>
      <c r="H259" s="112"/>
      <c r="I259" s="112"/>
      <c r="J259" s="112"/>
      <c r="K259" s="112"/>
      <c r="L259" s="112"/>
      <c r="M259" s="112"/>
      <c r="N259" s="112"/>
      <c r="O259" s="269">
        <f t="shared" si="5"/>
        <v>0</v>
      </c>
      <c r="P259" s="273"/>
      <c r="Q259" s="120"/>
      <c r="R259" s="45"/>
      <c r="S259" s="56"/>
      <c r="T259" s="64"/>
    </row>
    <row r="260" spans="1:20" x14ac:dyDescent="0.25">
      <c r="A260" s="3"/>
      <c r="B260" s="93" t="s">
        <v>184</v>
      </c>
      <c r="C260" s="345"/>
      <c r="D260" s="112"/>
      <c r="E260" s="112"/>
      <c r="F260" s="112"/>
      <c r="G260" s="112"/>
      <c r="H260" s="112"/>
      <c r="I260" s="112"/>
      <c r="J260" s="112"/>
      <c r="K260" s="112"/>
      <c r="L260" s="112"/>
      <c r="M260" s="112"/>
      <c r="N260" s="112"/>
      <c r="O260" s="269">
        <f t="shared" si="5"/>
        <v>0</v>
      </c>
      <c r="P260" s="273"/>
      <c r="Q260" s="120"/>
      <c r="R260" s="45"/>
      <c r="S260" s="56"/>
      <c r="T260" s="64"/>
    </row>
    <row r="261" spans="1:20" x14ac:dyDescent="0.25">
      <c r="A261" s="3"/>
      <c r="B261" s="93" t="s">
        <v>184</v>
      </c>
      <c r="C261" s="345"/>
      <c r="D261" s="112"/>
      <c r="E261" s="112"/>
      <c r="F261" s="112"/>
      <c r="G261" s="112"/>
      <c r="H261" s="112"/>
      <c r="I261" s="112"/>
      <c r="J261" s="112"/>
      <c r="K261" s="112"/>
      <c r="L261" s="112"/>
      <c r="M261" s="112"/>
      <c r="N261" s="112"/>
      <c r="O261" s="269">
        <f t="shared" si="5"/>
        <v>0</v>
      </c>
      <c r="P261" s="273"/>
      <c r="Q261" s="120"/>
      <c r="R261" s="45"/>
      <c r="S261" s="56"/>
      <c r="T261" s="64"/>
    </row>
    <row r="262" spans="1:20" x14ac:dyDescent="0.25">
      <c r="A262" s="3"/>
      <c r="B262" s="93" t="s">
        <v>184</v>
      </c>
      <c r="C262" s="345"/>
      <c r="D262" s="112"/>
      <c r="E262" s="112"/>
      <c r="F262" s="112"/>
      <c r="G262" s="112"/>
      <c r="H262" s="112"/>
      <c r="I262" s="112"/>
      <c r="J262" s="112"/>
      <c r="K262" s="112"/>
      <c r="L262" s="112"/>
      <c r="M262" s="112"/>
      <c r="N262" s="112"/>
      <c r="O262" s="269">
        <f t="shared" si="5"/>
        <v>0</v>
      </c>
      <c r="P262" s="273"/>
      <c r="Q262" s="120"/>
      <c r="R262" s="45"/>
      <c r="S262" s="56"/>
      <c r="T262" s="64"/>
    </row>
    <row r="263" spans="1:20" x14ac:dyDescent="0.25">
      <c r="A263" s="3"/>
      <c r="B263" s="93" t="s">
        <v>184</v>
      </c>
      <c r="C263" s="345"/>
      <c r="D263" s="112"/>
      <c r="E263" s="112"/>
      <c r="F263" s="112"/>
      <c r="G263" s="112"/>
      <c r="H263" s="112"/>
      <c r="I263" s="112"/>
      <c r="J263" s="112"/>
      <c r="K263" s="112"/>
      <c r="L263" s="112"/>
      <c r="M263" s="112"/>
      <c r="N263" s="112"/>
      <c r="O263" s="269">
        <f t="shared" si="5"/>
        <v>0</v>
      </c>
      <c r="P263" s="273"/>
      <c r="Q263" s="120"/>
      <c r="R263" s="45"/>
      <c r="S263" s="56"/>
      <c r="T263" s="64"/>
    </row>
    <row r="264" spans="1:20" x14ac:dyDescent="0.25">
      <c r="A264" s="3"/>
      <c r="B264" s="93" t="s">
        <v>184</v>
      </c>
      <c r="C264" s="345"/>
      <c r="D264" s="112"/>
      <c r="E264" s="112"/>
      <c r="F264" s="112"/>
      <c r="G264" s="112"/>
      <c r="H264" s="112"/>
      <c r="I264" s="112"/>
      <c r="J264" s="112"/>
      <c r="K264" s="112"/>
      <c r="L264" s="112"/>
      <c r="M264" s="112"/>
      <c r="N264" s="112"/>
      <c r="O264" s="269">
        <f t="shared" si="5"/>
        <v>0</v>
      </c>
      <c r="P264" s="273"/>
      <c r="Q264" s="120"/>
      <c r="R264" s="45"/>
      <c r="S264" s="56"/>
      <c r="T264" s="64"/>
    </row>
    <row r="265" spans="1:20" x14ac:dyDescent="0.25">
      <c r="A265" s="3"/>
      <c r="B265" s="93" t="s">
        <v>184</v>
      </c>
      <c r="C265" s="345"/>
      <c r="D265" s="112"/>
      <c r="E265" s="112"/>
      <c r="F265" s="112"/>
      <c r="G265" s="112"/>
      <c r="H265" s="112"/>
      <c r="I265" s="112"/>
      <c r="J265" s="112"/>
      <c r="K265" s="112"/>
      <c r="L265" s="112"/>
      <c r="M265" s="112"/>
      <c r="N265" s="112"/>
      <c r="O265" s="269">
        <f t="shared" si="5"/>
        <v>0</v>
      </c>
      <c r="P265" s="273"/>
      <c r="Q265" s="120"/>
      <c r="R265" s="45"/>
      <c r="S265" s="56"/>
      <c r="T265" s="64"/>
    </row>
    <row r="266" spans="1:20" x14ac:dyDescent="0.25">
      <c r="A266" s="3"/>
      <c r="B266" s="93" t="s">
        <v>184</v>
      </c>
      <c r="C266" s="345"/>
      <c r="D266" s="112"/>
      <c r="E266" s="112"/>
      <c r="F266" s="112"/>
      <c r="G266" s="112"/>
      <c r="H266" s="112"/>
      <c r="I266" s="112"/>
      <c r="J266" s="112"/>
      <c r="K266" s="112"/>
      <c r="L266" s="112"/>
      <c r="M266" s="112"/>
      <c r="N266" s="112"/>
      <c r="O266" s="269">
        <f t="shared" si="5"/>
        <v>0</v>
      </c>
      <c r="P266" s="273"/>
      <c r="Q266" s="120"/>
      <c r="R266" s="45"/>
      <c r="S266" s="56"/>
      <c r="T266" s="64"/>
    </row>
    <row r="267" spans="1:20" x14ac:dyDescent="0.25">
      <c r="A267" s="3"/>
      <c r="B267" s="93" t="s">
        <v>184</v>
      </c>
      <c r="C267" s="346" t="s">
        <v>37</v>
      </c>
      <c r="D267" s="112"/>
      <c r="E267" s="112"/>
      <c r="F267" s="112"/>
      <c r="G267" s="112"/>
      <c r="H267" s="112"/>
      <c r="I267" s="112"/>
      <c r="J267" s="112"/>
      <c r="K267" s="112"/>
      <c r="L267" s="112"/>
      <c r="M267" s="112"/>
      <c r="N267" s="112"/>
      <c r="O267" s="269">
        <f t="shared" si="5"/>
        <v>0</v>
      </c>
      <c r="P267" s="273"/>
      <c r="Q267" s="120"/>
      <c r="R267" s="45"/>
      <c r="S267" s="56"/>
      <c r="T267" s="64"/>
    </row>
    <row r="268" spans="1:20" x14ac:dyDescent="0.25">
      <c r="A268" s="3"/>
      <c r="B268" s="93" t="s">
        <v>184</v>
      </c>
      <c r="C268" s="347"/>
      <c r="D268" s="112"/>
      <c r="E268" s="112"/>
      <c r="F268" s="112"/>
      <c r="G268" s="112"/>
      <c r="H268" s="112"/>
      <c r="I268" s="112"/>
      <c r="J268" s="112"/>
      <c r="K268" s="112"/>
      <c r="L268" s="112"/>
      <c r="M268" s="112"/>
      <c r="N268" s="112"/>
      <c r="O268" s="269">
        <f t="shared" ref="O268:O349" si="6">SUM(F268:N268)</f>
        <v>0</v>
      </c>
      <c r="P268" s="273"/>
      <c r="Q268" s="120"/>
      <c r="R268" s="45"/>
      <c r="S268" s="56"/>
      <c r="T268" s="64"/>
    </row>
    <row r="269" spans="1:20" x14ac:dyDescent="0.25">
      <c r="A269" s="3"/>
      <c r="B269" s="486" t="s">
        <v>183</v>
      </c>
      <c r="C269" s="487"/>
      <c r="D269" s="487"/>
      <c r="E269" s="487"/>
      <c r="F269" s="487"/>
      <c r="G269" s="487"/>
      <c r="H269" s="487"/>
      <c r="I269" s="487"/>
      <c r="J269" s="487"/>
      <c r="K269" s="487"/>
      <c r="L269" s="487"/>
      <c r="M269" s="487"/>
      <c r="N269" s="487"/>
      <c r="O269" s="487"/>
      <c r="P269" s="122">
        <f>SUM(O271:O292)</f>
        <v>0</v>
      </c>
      <c r="Q269" s="118">
        <f>SUM(Q271:Q292)</f>
        <v>0</v>
      </c>
      <c r="R269" s="45"/>
      <c r="S269" s="56"/>
      <c r="T269" s="64"/>
    </row>
    <row r="270" spans="1:20" x14ac:dyDescent="0.25">
      <c r="A270" s="3"/>
      <c r="B270" s="348" t="s">
        <v>0</v>
      </c>
      <c r="C270" s="267" t="s">
        <v>1</v>
      </c>
      <c r="D270" s="267" t="s">
        <v>2</v>
      </c>
      <c r="E270" s="267" t="s">
        <v>28</v>
      </c>
      <c r="F270" s="267" t="s">
        <v>3</v>
      </c>
      <c r="G270" s="267" t="s">
        <v>4</v>
      </c>
      <c r="H270" s="267" t="s">
        <v>5</v>
      </c>
      <c r="I270" s="267" t="s">
        <v>6</v>
      </c>
      <c r="J270" s="267" t="s">
        <v>7</v>
      </c>
      <c r="K270" s="267" t="s">
        <v>8</v>
      </c>
      <c r="L270" s="267" t="s">
        <v>9</v>
      </c>
      <c r="M270" s="267" t="s">
        <v>10</v>
      </c>
      <c r="N270" s="267" t="s">
        <v>11</v>
      </c>
      <c r="O270" s="267" t="s">
        <v>12</v>
      </c>
      <c r="P270" s="268" t="s">
        <v>22</v>
      </c>
      <c r="Q270" s="119" t="s">
        <v>37</v>
      </c>
      <c r="R270" s="45"/>
      <c r="S270" s="56"/>
      <c r="T270" s="64"/>
    </row>
    <row r="271" spans="1:20" x14ac:dyDescent="0.25">
      <c r="A271" s="3"/>
      <c r="B271" s="24" t="s">
        <v>183</v>
      </c>
      <c r="C271" s="345"/>
      <c r="D271" s="112"/>
      <c r="E271" s="112"/>
      <c r="F271" s="112"/>
      <c r="G271" s="112"/>
      <c r="H271" s="112"/>
      <c r="I271" s="112"/>
      <c r="J271" s="112"/>
      <c r="K271" s="112"/>
      <c r="L271" s="112"/>
      <c r="M271" s="112"/>
      <c r="N271" s="112"/>
      <c r="O271" s="269">
        <f t="shared" si="6"/>
        <v>0</v>
      </c>
      <c r="P271" s="273"/>
      <c r="Q271" s="120"/>
      <c r="R271" s="45"/>
      <c r="S271" s="56"/>
      <c r="T271" s="64"/>
    </row>
    <row r="272" spans="1:20" x14ac:dyDescent="0.25">
      <c r="A272" s="3"/>
      <c r="B272" s="24" t="s">
        <v>183</v>
      </c>
      <c r="C272" s="345"/>
      <c r="D272" s="112"/>
      <c r="E272" s="112"/>
      <c r="F272" s="112"/>
      <c r="G272" s="112"/>
      <c r="H272" s="112"/>
      <c r="I272" s="112"/>
      <c r="J272" s="112"/>
      <c r="K272" s="112"/>
      <c r="L272" s="112"/>
      <c r="M272" s="112"/>
      <c r="N272" s="112"/>
      <c r="O272" s="269">
        <f t="shared" si="6"/>
        <v>0</v>
      </c>
      <c r="P272" s="273"/>
      <c r="Q272" s="120"/>
      <c r="R272" s="45"/>
      <c r="S272" s="56"/>
      <c r="T272" s="64"/>
    </row>
    <row r="273" spans="1:20" x14ac:dyDescent="0.25">
      <c r="A273" s="3"/>
      <c r="B273" s="24" t="s">
        <v>183</v>
      </c>
      <c r="C273" s="345"/>
      <c r="D273" s="112"/>
      <c r="E273" s="112"/>
      <c r="F273" s="112"/>
      <c r="G273" s="112"/>
      <c r="H273" s="112"/>
      <c r="I273" s="112"/>
      <c r="J273" s="112"/>
      <c r="K273" s="112"/>
      <c r="L273" s="112"/>
      <c r="M273" s="112"/>
      <c r="N273" s="112"/>
      <c r="O273" s="269">
        <f t="shared" si="6"/>
        <v>0</v>
      </c>
      <c r="P273" s="273"/>
      <c r="Q273" s="120"/>
      <c r="R273" s="45"/>
      <c r="S273" s="56"/>
      <c r="T273" s="64"/>
    </row>
    <row r="274" spans="1:20" x14ac:dyDescent="0.25">
      <c r="A274" s="3"/>
      <c r="B274" s="24" t="s">
        <v>183</v>
      </c>
      <c r="C274" s="345"/>
      <c r="D274" s="112"/>
      <c r="E274" s="112"/>
      <c r="F274" s="112"/>
      <c r="G274" s="112"/>
      <c r="H274" s="112"/>
      <c r="I274" s="112"/>
      <c r="J274" s="112"/>
      <c r="K274" s="112"/>
      <c r="L274" s="112"/>
      <c r="M274" s="112"/>
      <c r="N274" s="112"/>
      <c r="O274" s="269">
        <f t="shared" si="6"/>
        <v>0</v>
      </c>
      <c r="P274" s="273"/>
      <c r="Q274" s="120"/>
      <c r="R274" s="45"/>
      <c r="S274" s="56"/>
      <c r="T274" s="64"/>
    </row>
    <row r="275" spans="1:20" x14ac:dyDescent="0.25">
      <c r="A275" s="3"/>
      <c r="B275" s="24" t="s">
        <v>183</v>
      </c>
      <c r="C275" s="345"/>
      <c r="D275" s="112"/>
      <c r="E275" s="112"/>
      <c r="F275" s="112"/>
      <c r="G275" s="112"/>
      <c r="H275" s="112"/>
      <c r="I275" s="112"/>
      <c r="J275" s="112"/>
      <c r="K275" s="112"/>
      <c r="L275" s="112"/>
      <c r="M275" s="112"/>
      <c r="N275" s="112"/>
      <c r="O275" s="269">
        <f t="shared" si="6"/>
        <v>0</v>
      </c>
      <c r="P275" s="273"/>
      <c r="Q275" s="120"/>
      <c r="R275" s="45"/>
      <c r="S275" s="56"/>
      <c r="T275" s="64"/>
    </row>
    <row r="276" spans="1:20" x14ac:dyDescent="0.25">
      <c r="A276" s="3"/>
      <c r="B276" s="24" t="s">
        <v>183</v>
      </c>
      <c r="C276" s="345"/>
      <c r="D276" s="112"/>
      <c r="E276" s="112"/>
      <c r="F276" s="112"/>
      <c r="G276" s="112"/>
      <c r="H276" s="112"/>
      <c r="I276" s="112"/>
      <c r="J276" s="112"/>
      <c r="K276" s="112"/>
      <c r="L276" s="112"/>
      <c r="M276" s="112"/>
      <c r="N276" s="112"/>
      <c r="O276" s="269">
        <f t="shared" si="6"/>
        <v>0</v>
      </c>
      <c r="P276" s="273"/>
      <c r="Q276" s="120"/>
      <c r="R276" s="45"/>
      <c r="S276" s="56"/>
      <c r="T276" s="64"/>
    </row>
    <row r="277" spans="1:20" x14ac:dyDescent="0.25">
      <c r="A277" s="3"/>
      <c r="B277" s="24" t="s">
        <v>183</v>
      </c>
      <c r="C277" s="345"/>
      <c r="D277" s="112"/>
      <c r="E277" s="112"/>
      <c r="F277" s="112"/>
      <c r="G277" s="112"/>
      <c r="H277" s="112"/>
      <c r="I277" s="112"/>
      <c r="J277" s="112"/>
      <c r="K277" s="112"/>
      <c r="L277" s="112"/>
      <c r="M277" s="112"/>
      <c r="N277" s="112"/>
      <c r="O277" s="269">
        <f t="shared" si="6"/>
        <v>0</v>
      </c>
      <c r="P277" s="273"/>
      <c r="Q277" s="120"/>
      <c r="R277" s="45"/>
      <c r="S277" s="56"/>
      <c r="T277" s="64"/>
    </row>
    <row r="278" spans="1:20" x14ac:dyDescent="0.25">
      <c r="A278" s="3"/>
      <c r="B278" s="24" t="s">
        <v>183</v>
      </c>
      <c r="C278" s="345"/>
      <c r="D278" s="112"/>
      <c r="E278" s="112"/>
      <c r="F278" s="112"/>
      <c r="G278" s="112"/>
      <c r="H278" s="112"/>
      <c r="I278" s="112"/>
      <c r="J278" s="112"/>
      <c r="K278" s="112"/>
      <c r="L278" s="112"/>
      <c r="M278" s="112"/>
      <c r="N278" s="112"/>
      <c r="O278" s="269">
        <f t="shared" si="6"/>
        <v>0</v>
      </c>
      <c r="P278" s="273"/>
      <c r="Q278" s="120"/>
      <c r="R278" s="45"/>
      <c r="S278" s="56"/>
      <c r="T278" s="64"/>
    </row>
    <row r="279" spans="1:20" x14ac:dyDescent="0.25">
      <c r="A279" s="3"/>
      <c r="B279" s="24" t="s">
        <v>183</v>
      </c>
      <c r="C279" s="345"/>
      <c r="D279" s="112"/>
      <c r="E279" s="112"/>
      <c r="F279" s="112"/>
      <c r="G279" s="112"/>
      <c r="H279" s="112"/>
      <c r="I279" s="112"/>
      <c r="J279" s="112"/>
      <c r="K279" s="112"/>
      <c r="L279" s="112"/>
      <c r="M279" s="112"/>
      <c r="N279" s="112"/>
      <c r="O279" s="269">
        <f t="shared" si="6"/>
        <v>0</v>
      </c>
      <c r="P279" s="273"/>
      <c r="Q279" s="120"/>
      <c r="R279" s="45"/>
      <c r="S279" s="56"/>
      <c r="T279" s="64"/>
    </row>
    <row r="280" spans="1:20" x14ac:dyDescent="0.25">
      <c r="A280" s="3"/>
      <c r="B280" s="24" t="s">
        <v>183</v>
      </c>
      <c r="C280" s="345"/>
      <c r="D280" s="112"/>
      <c r="E280" s="112"/>
      <c r="F280" s="112"/>
      <c r="G280" s="112"/>
      <c r="H280" s="112"/>
      <c r="I280" s="112"/>
      <c r="J280" s="112"/>
      <c r="K280" s="112"/>
      <c r="L280" s="112"/>
      <c r="M280" s="112"/>
      <c r="N280" s="112"/>
      <c r="O280" s="269">
        <f t="shared" si="6"/>
        <v>0</v>
      </c>
      <c r="P280" s="273"/>
      <c r="Q280" s="120"/>
      <c r="R280" s="45"/>
      <c r="S280" s="56"/>
      <c r="T280" s="64"/>
    </row>
    <row r="281" spans="1:20" x14ac:dyDescent="0.25">
      <c r="A281" s="3"/>
      <c r="B281" s="24" t="s">
        <v>183</v>
      </c>
      <c r="C281" s="345"/>
      <c r="D281" s="112"/>
      <c r="E281" s="112"/>
      <c r="F281" s="112"/>
      <c r="G281" s="112"/>
      <c r="H281" s="112"/>
      <c r="I281" s="112"/>
      <c r="J281" s="112"/>
      <c r="K281" s="112"/>
      <c r="L281" s="112"/>
      <c r="M281" s="112"/>
      <c r="N281" s="112"/>
      <c r="O281" s="269">
        <f t="shared" si="6"/>
        <v>0</v>
      </c>
      <c r="P281" s="273"/>
      <c r="Q281" s="120"/>
      <c r="R281" s="45"/>
      <c r="S281" s="56"/>
      <c r="T281" s="64"/>
    </row>
    <row r="282" spans="1:20" x14ac:dyDescent="0.25">
      <c r="A282" s="3"/>
      <c r="B282" s="24" t="s">
        <v>183</v>
      </c>
      <c r="C282" s="345"/>
      <c r="D282" s="112"/>
      <c r="E282" s="112"/>
      <c r="F282" s="112"/>
      <c r="G282" s="112"/>
      <c r="H282" s="112"/>
      <c r="I282" s="112"/>
      <c r="J282" s="112"/>
      <c r="K282" s="112"/>
      <c r="L282" s="112"/>
      <c r="M282" s="112"/>
      <c r="N282" s="112"/>
      <c r="O282" s="269">
        <f t="shared" si="6"/>
        <v>0</v>
      </c>
      <c r="P282" s="273"/>
      <c r="Q282" s="120"/>
      <c r="R282" s="45"/>
      <c r="S282" s="56"/>
      <c r="T282" s="64"/>
    </row>
    <row r="283" spans="1:20" x14ac:dyDescent="0.25">
      <c r="A283" s="3"/>
      <c r="B283" s="24" t="s">
        <v>183</v>
      </c>
      <c r="C283" s="345"/>
      <c r="D283" s="112"/>
      <c r="E283" s="112"/>
      <c r="F283" s="112"/>
      <c r="G283" s="112"/>
      <c r="H283" s="112"/>
      <c r="I283" s="112"/>
      <c r="J283" s="112"/>
      <c r="K283" s="112"/>
      <c r="L283" s="112"/>
      <c r="M283" s="112"/>
      <c r="N283" s="112"/>
      <c r="O283" s="269">
        <f t="shared" si="6"/>
        <v>0</v>
      </c>
      <c r="P283" s="273"/>
      <c r="Q283" s="120"/>
      <c r="R283" s="45"/>
      <c r="S283" s="56"/>
      <c r="T283" s="64"/>
    </row>
    <row r="284" spans="1:20" x14ac:dyDescent="0.25">
      <c r="A284" s="3"/>
      <c r="B284" s="24" t="s">
        <v>183</v>
      </c>
      <c r="C284" s="345"/>
      <c r="D284" s="112"/>
      <c r="E284" s="112"/>
      <c r="F284" s="112"/>
      <c r="G284" s="112"/>
      <c r="H284" s="112"/>
      <c r="I284" s="112"/>
      <c r="J284" s="112"/>
      <c r="K284" s="112"/>
      <c r="L284" s="112"/>
      <c r="M284" s="112"/>
      <c r="N284" s="112"/>
      <c r="O284" s="269">
        <f t="shared" si="6"/>
        <v>0</v>
      </c>
      <c r="P284" s="273"/>
      <c r="Q284" s="120"/>
      <c r="R284" s="45"/>
      <c r="S284" s="56"/>
      <c r="T284" s="64"/>
    </row>
    <row r="285" spans="1:20" x14ac:dyDescent="0.25">
      <c r="A285" s="3"/>
      <c r="B285" s="24" t="s">
        <v>183</v>
      </c>
      <c r="C285" s="345"/>
      <c r="D285" s="112"/>
      <c r="E285" s="112"/>
      <c r="F285" s="112"/>
      <c r="G285" s="112"/>
      <c r="H285" s="112"/>
      <c r="I285" s="112"/>
      <c r="J285" s="112"/>
      <c r="K285" s="112"/>
      <c r="L285" s="112"/>
      <c r="M285" s="112"/>
      <c r="N285" s="112"/>
      <c r="O285" s="269">
        <f t="shared" si="6"/>
        <v>0</v>
      </c>
      <c r="P285" s="273"/>
      <c r="Q285" s="120"/>
      <c r="R285" s="45"/>
      <c r="S285" s="56"/>
      <c r="T285" s="64"/>
    </row>
    <row r="286" spans="1:20" x14ac:dyDescent="0.25">
      <c r="A286" s="3"/>
      <c r="B286" s="24" t="s">
        <v>183</v>
      </c>
      <c r="C286" s="345"/>
      <c r="D286" s="112"/>
      <c r="E286" s="112"/>
      <c r="F286" s="112"/>
      <c r="G286" s="112"/>
      <c r="H286" s="112"/>
      <c r="I286" s="112"/>
      <c r="J286" s="112"/>
      <c r="K286" s="112"/>
      <c r="L286" s="112"/>
      <c r="M286" s="112"/>
      <c r="N286" s="112"/>
      <c r="O286" s="269">
        <f t="shared" si="6"/>
        <v>0</v>
      </c>
      <c r="P286" s="273"/>
      <c r="Q286" s="120"/>
      <c r="R286" s="45"/>
      <c r="S286" s="56"/>
      <c r="T286" s="64"/>
    </row>
    <row r="287" spans="1:20" x14ac:dyDescent="0.25">
      <c r="A287" s="3"/>
      <c r="B287" s="24" t="s">
        <v>183</v>
      </c>
      <c r="C287" s="345"/>
      <c r="D287" s="112"/>
      <c r="E287" s="112"/>
      <c r="F287" s="112"/>
      <c r="G287" s="112"/>
      <c r="H287" s="112"/>
      <c r="I287" s="112"/>
      <c r="J287" s="112"/>
      <c r="K287" s="112"/>
      <c r="L287" s="112"/>
      <c r="M287" s="112"/>
      <c r="N287" s="112"/>
      <c r="O287" s="269">
        <f t="shared" si="6"/>
        <v>0</v>
      </c>
      <c r="P287" s="273"/>
      <c r="Q287" s="120"/>
      <c r="R287" s="45"/>
      <c r="S287" s="56"/>
      <c r="T287" s="64"/>
    </row>
    <row r="288" spans="1:20" x14ac:dyDescent="0.25">
      <c r="A288" s="3"/>
      <c r="B288" s="24" t="s">
        <v>183</v>
      </c>
      <c r="C288" s="350"/>
      <c r="D288" s="113"/>
      <c r="E288" s="112"/>
      <c r="F288" s="112"/>
      <c r="G288" s="112"/>
      <c r="H288" s="112"/>
      <c r="I288" s="112"/>
      <c r="J288" s="112"/>
      <c r="K288" s="112"/>
      <c r="L288" s="112"/>
      <c r="M288" s="112"/>
      <c r="N288" s="112"/>
      <c r="O288" s="269">
        <f t="shared" si="6"/>
        <v>0</v>
      </c>
      <c r="P288" s="273"/>
      <c r="Q288" s="120"/>
      <c r="R288" s="45"/>
      <c r="S288" s="56"/>
      <c r="T288" s="64"/>
    </row>
    <row r="289" spans="1:20" x14ac:dyDescent="0.25">
      <c r="A289" s="3"/>
      <c r="B289" s="24" t="s">
        <v>183</v>
      </c>
      <c r="C289" s="350"/>
      <c r="D289" s="113"/>
      <c r="E289" s="112"/>
      <c r="F289" s="112"/>
      <c r="G289" s="112"/>
      <c r="H289" s="112"/>
      <c r="I289" s="112"/>
      <c r="J289" s="112"/>
      <c r="K289" s="112"/>
      <c r="L289" s="112"/>
      <c r="M289" s="112"/>
      <c r="N289" s="112"/>
      <c r="O289" s="269">
        <f t="shared" si="6"/>
        <v>0</v>
      </c>
      <c r="P289" s="273"/>
      <c r="Q289" s="120"/>
      <c r="R289" s="45"/>
      <c r="S289" s="56"/>
      <c r="T289" s="64"/>
    </row>
    <row r="290" spans="1:20" x14ac:dyDescent="0.25">
      <c r="A290" s="3"/>
      <c r="B290" s="24" t="s">
        <v>183</v>
      </c>
      <c r="C290" s="350"/>
      <c r="D290" s="113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  <c r="O290" s="269">
        <f t="shared" si="6"/>
        <v>0</v>
      </c>
      <c r="P290" s="273"/>
      <c r="Q290" s="120"/>
      <c r="R290" s="45"/>
      <c r="S290" s="56"/>
      <c r="T290" s="64"/>
    </row>
    <row r="291" spans="1:20" x14ac:dyDescent="0.25">
      <c r="A291" s="3"/>
      <c r="B291" s="24" t="s">
        <v>183</v>
      </c>
      <c r="C291" s="346" t="s">
        <v>37</v>
      </c>
      <c r="D291" s="113"/>
      <c r="E291" s="112"/>
      <c r="F291" s="112"/>
      <c r="G291" s="112"/>
      <c r="H291" s="112"/>
      <c r="I291" s="112"/>
      <c r="J291" s="112"/>
      <c r="K291" s="112"/>
      <c r="L291" s="112"/>
      <c r="M291" s="112"/>
      <c r="N291" s="112"/>
      <c r="O291" s="269">
        <f t="shared" si="6"/>
        <v>0</v>
      </c>
      <c r="P291" s="273"/>
      <c r="Q291" s="120"/>
      <c r="R291" s="45"/>
      <c r="S291" s="56"/>
      <c r="T291" s="64"/>
    </row>
    <row r="292" spans="1:20" x14ac:dyDescent="0.25">
      <c r="A292" s="3"/>
      <c r="B292" s="24" t="s">
        <v>183</v>
      </c>
      <c r="C292" s="347"/>
      <c r="D292" s="112"/>
      <c r="E292" s="112"/>
      <c r="F292" s="112"/>
      <c r="G292" s="112"/>
      <c r="H292" s="112"/>
      <c r="I292" s="112"/>
      <c r="J292" s="112"/>
      <c r="K292" s="112"/>
      <c r="L292" s="112"/>
      <c r="M292" s="112"/>
      <c r="N292" s="112"/>
      <c r="O292" s="269">
        <f t="shared" si="6"/>
        <v>0</v>
      </c>
      <c r="P292" s="273"/>
      <c r="Q292" s="120"/>
      <c r="R292" s="45"/>
      <c r="S292" s="56"/>
      <c r="T292" s="64"/>
    </row>
    <row r="293" spans="1:20" x14ac:dyDescent="0.25">
      <c r="A293" s="3"/>
      <c r="B293" s="486" t="s">
        <v>182</v>
      </c>
      <c r="C293" s="487"/>
      <c r="D293" s="487"/>
      <c r="E293" s="487"/>
      <c r="F293" s="487"/>
      <c r="G293" s="487"/>
      <c r="H293" s="487"/>
      <c r="I293" s="487"/>
      <c r="J293" s="487"/>
      <c r="K293" s="487"/>
      <c r="L293" s="487"/>
      <c r="M293" s="487"/>
      <c r="N293" s="487"/>
      <c r="O293" s="487"/>
      <c r="P293" s="122">
        <f>SUM(O295:O304)</f>
        <v>0</v>
      </c>
      <c r="Q293" s="118">
        <f>SUM(Q295:Q304)</f>
        <v>0</v>
      </c>
      <c r="R293" s="45"/>
      <c r="S293" s="56"/>
      <c r="T293" s="64"/>
    </row>
    <row r="294" spans="1:20" x14ac:dyDescent="0.25">
      <c r="A294" s="3"/>
      <c r="B294" s="348" t="s">
        <v>0</v>
      </c>
      <c r="C294" s="267" t="s">
        <v>1</v>
      </c>
      <c r="D294" s="267" t="s">
        <v>2</v>
      </c>
      <c r="E294" s="267" t="s">
        <v>28</v>
      </c>
      <c r="F294" s="267" t="s">
        <v>3</v>
      </c>
      <c r="G294" s="267" t="s">
        <v>4</v>
      </c>
      <c r="H294" s="267" t="s">
        <v>5</v>
      </c>
      <c r="I294" s="267" t="s">
        <v>6</v>
      </c>
      <c r="J294" s="267" t="s">
        <v>7</v>
      </c>
      <c r="K294" s="267" t="s">
        <v>8</v>
      </c>
      <c r="L294" s="267" t="s">
        <v>9</v>
      </c>
      <c r="M294" s="267" t="s">
        <v>10</v>
      </c>
      <c r="N294" s="267" t="s">
        <v>11</v>
      </c>
      <c r="O294" s="267" t="s">
        <v>12</v>
      </c>
      <c r="P294" s="268" t="s">
        <v>22</v>
      </c>
      <c r="Q294" s="119" t="s">
        <v>37</v>
      </c>
      <c r="R294" s="45"/>
      <c r="S294" s="56"/>
      <c r="T294" s="64"/>
    </row>
    <row r="295" spans="1:20" x14ac:dyDescent="0.25">
      <c r="A295" s="3"/>
      <c r="B295" s="24" t="s">
        <v>182</v>
      </c>
      <c r="C295" s="345"/>
      <c r="D295" s="112"/>
      <c r="E295" s="112"/>
      <c r="F295" s="112"/>
      <c r="G295" s="112"/>
      <c r="H295" s="112"/>
      <c r="I295" s="112"/>
      <c r="J295" s="112"/>
      <c r="K295" s="112"/>
      <c r="L295" s="112"/>
      <c r="M295" s="112"/>
      <c r="N295" s="112"/>
      <c r="O295" s="269">
        <f t="shared" si="6"/>
        <v>0</v>
      </c>
      <c r="P295" s="273"/>
      <c r="Q295" s="120"/>
      <c r="R295" s="45"/>
      <c r="S295" s="56"/>
      <c r="T295" s="64"/>
    </row>
    <row r="296" spans="1:20" x14ac:dyDescent="0.25">
      <c r="A296" s="3"/>
      <c r="B296" s="24" t="s">
        <v>182</v>
      </c>
      <c r="C296" s="345"/>
      <c r="D296" s="112"/>
      <c r="E296" s="112"/>
      <c r="F296" s="112"/>
      <c r="G296" s="112"/>
      <c r="H296" s="112"/>
      <c r="I296" s="112"/>
      <c r="J296" s="112"/>
      <c r="K296" s="112"/>
      <c r="L296" s="112"/>
      <c r="M296" s="112"/>
      <c r="N296" s="112"/>
      <c r="O296" s="269">
        <f t="shared" si="6"/>
        <v>0</v>
      </c>
      <c r="P296" s="273"/>
      <c r="Q296" s="120"/>
      <c r="R296" s="45"/>
      <c r="S296" s="56"/>
      <c r="T296" s="64"/>
    </row>
    <row r="297" spans="1:20" x14ac:dyDescent="0.25">
      <c r="A297" s="3"/>
      <c r="B297" s="24" t="s">
        <v>182</v>
      </c>
      <c r="C297" s="345"/>
      <c r="D297" s="112"/>
      <c r="E297" s="112"/>
      <c r="F297" s="112"/>
      <c r="G297" s="112"/>
      <c r="H297" s="112"/>
      <c r="I297" s="112"/>
      <c r="J297" s="112"/>
      <c r="K297" s="112"/>
      <c r="L297" s="112"/>
      <c r="M297" s="112"/>
      <c r="N297" s="112"/>
      <c r="O297" s="269">
        <f t="shared" si="6"/>
        <v>0</v>
      </c>
      <c r="P297" s="273"/>
      <c r="Q297" s="120"/>
      <c r="R297" s="45"/>
      <c r="S297" s="56"/>
      <c r="T297" s="64"/>
    </row>
    <row r="298" spans="1:20" x14ac:dyDescent="0.25">
      <c r="A298" s="3"/>
      <c r="B298" s="24" t="s">
        <v>182</v>
      </c>
      <c r="C298" s="345"/>
      <c r="D298" s="112"/>
      <c r="E298" s="112"/>
      <c r="F298" s="112"/>
      <c r="G298" s="112"/>
      <c r="H298" s="112"/>
      <c r="I298" s="112"/>
      <c r="J298" s="112"/>
      <c r="K298" s="112"/>
      <c r="L298" s="112"/>
      <c r="M298" s="112"/>
      <c r="N298" s="112"/>
      <c r="O298" s="269">
        <f t="shared" si="6"/>
        <v>0</v>
      </c>
      <c r="P298" s="273"/>
      <c r="Q298" s="120"/>
      <c r="R298" s="45"/>
      <c r="S298" s="56"/>
      <c r="T298" s="64"/>
    </row>
    <row r="299" spans="1:20" x14ac:dyDescent="0.25">
      <c r="A299" s="3"/>
      <c r="B299" s="24" t="s">
        <v>182</v>
      </c>
      <c r="C299" s="345"/>
      <c r="D299" s="112"/>
      <c r="E299" s="112"/>
      <c r="F299" s="112"/>
      <c r="G299" s="112"/>
      <c r="H299" s="112"/>
      <c r="I299" s="112"/>
      <c r="J299" s="112"/>
      <c r="K299" s="112"/>
      <c r="L299" s="112"/>
      <c r="M299" s="112"/>
      <c r="N299" s="112"/>
      <c r="O299" s="269">
        <f t="shared" si="6"/>
        <v>0</v>
      </c>
      <c r="P299" s="273"/>
      <c r="Q299" s="120"/>
      <c r="R299" s="45"/>
      <c r="S299" s="56"/>
      <c r="T299" s="64"/>
    </row>
    <row r="300" spans="1:20" x14ac:dyDescent="0.25">
      <c r="A300" s="3"/>
      <c r="B300" s="24" t="s">
        <v>182</v>
      </c>
      <c r="C300" s="345"/>
      <c r="D300" s="112"/>
      <c r="E300" s="112"/>
      <c r="F300" s="112"/>
      <c r="G300" s="112"/>
      <c r="H300" s="112"/>
      <c r="I300" s="112"/>
      <c r="J300" s="112"/>
      <c r="K300" s="112"/>
      <c r="L300" s="112"/>
      <c r="M300" s="112"/>
      <c r="N300" s="112"/>
      <c r="O300" s="269">
        <f t="shared" si="6"/>
        <v>0</v>
      </c>
      <c r="P300" s="273"/>
      <c r="Q300" s="120"/>
      <c r="R300" s="45"/>
      <c r="S300" s="56"/>
      <c r="T300" s="64"/>
    </row>
    <row r="301" spans="1:20" x14ac:dyDescent="0.25">
      <c r="A301" s="3"/>
      <c r="B301" s="24" t="s">
        <v>182</v>
      </c>
      <c r="C301" s="345"/>
      <c r="D301" s="112"/>
      <c r="E301" s="112"/>
      <c r="F301" s="112"/>
      <c r="G301" s="112"/>
      <c r="H301" s="112"/>
      <c r="I301" s="112"/>
      <c r="J301" s="112"/>
      <c r="K301" s="112"/>
      <c r="L301" s="112"/>
      <c r="M301" s="112"/>
      <c r="N301" s="112"/>
      <c r="O301" s="269">
        <f t="shared" si="6"/>
        <v>0</v>
      </c>
      <c r="P301" s="273"/>
      <c r="Q301" s="120"/>
      <c r="R301" s="45"/>
      <c r="S301" s="56"/>
      <c r="T301" s="64"/>
    </row>
    <row r="302" spans="1:20" x14ac:dyDescent="0.25">
      <c r="A302" s="3"/>
      <c r="B302" s="24" t="s">
        <v>182</v>
      </c>
      <c r="C302" s="345"/>
      <c r="D302" s="112"/>
      <c r="E302" s="112"/>
      <c r="F302" s="112"/>
      <c r="G302" s="112"/>
      <c r="H302" s="112"/>
      <c r="I302" s="112"/>
      <c r="J302" s="112"/>
      <c r="K302" s="112"/>
      <c r="L302" s="112"/>
      <c r="M302" s="112"/>
      <c r="N302" s="112"/>
      <c r="O302" s="269">
        <f t="shared" si="6"/>
        <v>0</v>
      </c>
      <c r="P302" s="273"/>
      <c r="Q302" s="120"/>
      <c r="R302" s="45"/>
      <c r="S302" s="56"/>
      <c r="T302" s="64"/>
    </row>
    <row r="303" spans="1:20" x14ac:dyDescent="0.25">
      <c r="A303" s="3"/>
      <c r="B303" s="24" t="s">
        <v>182</v>
      </c>
      <c r="C303" s="346" t="s">
        <v>37</v>
      </c>
      <c r="D303" s="112"/>
      <c r="E303" s="112"/>
      <c r="F303" s="112"/>
      <c r="G303" s="112"/>
      <c r="H303" s="112"/>
      <c r="I303" s="112"/>
      <c r="J303" s="112"/>
      <c r="K303" s="112"/>
      <c r="L303" s="112"/>
      <c r="M303" s="112"/>
      <c r="N303" s="112"/>
      <c r="O303" s="269">
        <f t="shared" si="6"/>
        <v>0</v>
      </c>
      <c r="P303" s="273"/>
      <c r="Q303" s="120"/>
      <c r="R303" s="45"/>
      <c r="S303" s="56"/>
      <c r="T303" s="64"/>
    </row>
    <row r="304" spans="1:20" x14ac:dyDescent="0.25">
      <c r="A304" s="3"/>
      <c r="B304" s="24" t="s">
        <v>182</v>
      </c>
      <c r="C304" s="347"/>
      <c r="D304" s="112"/>
      <c r="E304" s="112"/>
      <c r="F304" s="112"/>
      <c r="G304" s="112"/>
      <c r="H304" s="112"/>
      <c r="I304" s="112"/>
      <c r="J304" s="112"/>
      <c r="K304" s="112"/>
      <c r="L304" s="112"/>
      <c r="M304" s="112"/>
      <c r="N304" s="112"/>
      <c r="O304" s="269">
        <f t="shared" si="6"/>
        <v>0</v>
      </c>
      <c r="P304" s="273"/>
      <c r="Q304" s="120"/>
      <c r="R304" s="45"/>
      <c r="S304" s="56"/>
      <c r="T304" s="64"/>
    </row>
    <row r="305" spans="1:20" x14ac:dyDescent="0.25">
      <c r="A305" s="3"/>
      <c r="B305" s="486" t="s">
        <v>181</v>
      </c>
      <c r="C305" s="487"/>
      <c r="D305" s="487"/>
      <c r="E305" s="487"/>
      <c r="F305" s="487"/>
      <c r="G305" s="487"/>
      <c r="H305" s="487"/>
      <c r="I305" s="487"/>
      <c r="J305" s="487"/>
      <c r="K305" s="487"/>
      <c r="L305" s="487"/>
      <c r="M305" s="487"/>
      <c r="N305" s="487"/>
      <c r="O305" s="487"/>
      <c r="P305" s="122">
        <f>SUM(O307:O326)</f>
        <v>0</v>
      </c>
      <c r="Q305" s="118">
        <f>SUM(Q307:Q326)</f>
        <v>0</v>
      </c>
      <c r="R305" s="45"/>
      <c r="S305" s="56"/>
      <c r="T305" s="64"/>
    </row>
    <row r="306" spans="1:20" x14ac:dyDescent="0.25">
      <c r="A306" s="3"/>
      <c r="B306" s="348" t="s">
        <v>0</v>
      </c>
      <c r="C306" s="267" t="s">
        <v>1</v>
      </c>
      <c r="D306" s="267" t="s">
        <v>2</v>
      </c>
      <c r="E306" s="267" t="s">
        <v>28</v>
      </c>
      <c r="F306" s="267" t="s">
        <v>3</v>
      </c>
      <c r="G306" s="267" t="s">
        <v>4</v>
      </c>
      <c r="H306" s="267" t="s">
        <v>5</v>
      </c>
      <c r="I306" s="267" t="s">
        <v>6</v>
      </c>
      <c r="J306" s="267" t="s">
        <v>7</v>
      </c>
      <c r="K306" s="267" t="s">
        <v>8</v>
      </c>
      <c r="L306" s="267" t="s">
        <v>9</v>
      </c>
      <c r="M306" s="267" t="s">
        <v>10</v>
      </c>
      <c r="N306" s="267" t="s">
        <v>11</v>
      </c>
      <c r="O306" s="267" t="s">
        <v>12</v>
      </c>
      <c r="P306" s="268" t="s">
        <v>22</v>
      </c>
      <c r="Q306" s="119" t="s">
        <v>37</v>
      </c>
      <c r="R306" s="45"/>
      <c r="S306" s="56"/>
      <c r="T306" s="64"/>
    </row>
    <row r="307" spans="1:20" x14ac:dyDescent="0.25">
      <c r="A307" s="3"/>
      <c r="B307" s="24" t="s">
        <v>181</v>
      </c>
      <c r="C307" s="345"/>
      <c r="D307" s="112"/>
      <c r="E307" s="112"/>
      <c r="F307" s="112"/>
      <c r="G307" s="112"/>
      <c r="H307" s="112"/>
      <c r="I307" s="112"/>
      <c r="J307" s="112"/>
      <c r="K307" s="112"/>
      <c r="L307" s="112"/>
      <c r="M307" s="112"/>
      <c r="N307" s="112"/>
      <c r="O307" s="269">
        <f t="shared" si="6"/>
        <v>0</v>
      </c>
      <c r="P307" s="273"/>
      <c r="Q307" s="120"/>
      <c r="R307" s="45"/>
      <c r="S307" s="56"/>
      <c r="T307" s="64"/>
    </row>
    <row r="308" spans="1:20" x14ac:dyDescent="0.25">
      <c r="A308" s="3"/>
      <c r="B308" s="24" t="s">
        <v>181</v>
      </c>
      <c r="C308" s="345"/>
      <c r="D308" s="112"/>
      <c r="E308" s="112"/>
      <c r="F308" s="112"/>
      <c r="G308" s="112"/>
      <c r="H308" s="112"/>
      <c r="I308" s="112"/>
      <c r="J308" s="112"/>
      <c r="K308" s="112"/>
      <c r="L308" s="112"/>
      <c r="M308" s="112"/>
      <c r="N308" s="112"/>
      <c r="O308" s="269">
        <f t="shared" si="6"/>
        <v>0</v>
      </c>
      <c r="P308" s="273"/>
      <c r="Q308" s="120"/>
      <c r="R308" s="45"/>
      <c r="S308" s="56"/>
      <c r="T308" s="64"/>
    </row>
    <row r="309" spans="1:20" x14ac:dyDescent="0.25">
      <c r="A309" s="3"/>
      <c r="B309" s="24" t="s">
        <v>181</v>
      </c>
      <c r="C309" s="345"/>
      <c r="D309" s="112"/>
      <c r="E309" s="112"/>
      <c r="F309" s="112"/>
      <c r="G309" s="112"/>
      <c r="H309" s="112"/>
      <c r="I309" s="112"/>
      <c r="J309" s="112"/>
      <c r="K309" s="112"/>
      <c r="L309" s="112"/>
      <c r="M309" s="112"/>
      <c r="N309" s="112"/>
      <c r="O309" s="269">
        <f t="shared" si="6"/>
        <v>0</v>
      </c>
      <c r="P309" s="273"/>
      <c r="Q309" s="120"/>
      <c r="R309" s="45"/>
      <c r="S309" s="56"/>
      <c r="T309" s="64"/>
    </row>
    <row r="310" spans="1:20" x14ac:dyDescent="0.25">
      <c r="A310" s="3"/>
      <c r="B310" s="24" t="s">
        <v>181</v>
      </c>
      <c r="C310" s="345"/>
      <c r="D310" s="112"/>
      <c r="E310" s="112"/>
      <c r="F310" s="112"/>
      <c r="G310" s="112"/>
      <c r="H310" s="112"/>
      <c r="I310" s="112"/>
      <c r="J310" s="112"/>
      <c r="K310" s="112"/>
      <c r="L310" s="112"/>
      <c r="M310" s="112"/>
      <c r="N310" s="112"/>
      <c r="O310" s="269">
        <f t="shared" si="6"/>
        <v>0</v>
      </c>
      <c r="P310" s="273"/>
      <c r="Q310" s="120"/>
      <c r="R310" s="45"/>
      <c r="S310" s="56"/>
      <c r="T310" s="64"/>
    </row>
    <row r="311" spans="1:20" x14ac:dyDescent="0.25">
      <c r="A311" s="3"/>
      <c r="B311" s="24" t="s">
        <v>181</v>
      </c>
      <c r="C311" s="345"/>
      <c r="D311" s="112"/>
      <c r="E311" s="112"/>
      <c r="F311" s="112"/>
      <c r="G311" s="112"/>
      <c r="H311" s="112"/>
      <c r="I311" s="112"/>
      <c r="J311" s="112"/>
      <c r="K311" s="112"/>
      <c r="L311" s="112"/>
      <c r="M311" s="112"/>
      <c r="N311" s="112"/>
      <c r="O311" s="269">
        <f t="shared" si="6"/>
        <v>0</v>
      </c>
      <c r="P311" s="273"/>
      <c r="Q311" s="120"/>
      <c r="R311" s="45"/>
      <c r="S311" s="56"/>
      <c r="T311" s="64"/>
    </row>
    <row r="312" spans="1:20" x14ac:dyDescent="0.25">
      <c r="A312" s="3"/>
      <c r="B312" s="24" t="s">
        <v>181</v>
      </c>
      <c r="C312" s="345"/>
      <c r="D312" s="112"/>
      <c r="E312" s="112"/>
      <c r="F312" s="112"/>
      <c r="G312" s="112"/>
      <c r="H312" s="112"/>
      <c r="I312" s="112"/>
      <c r="J312" s="112"/>
      <c r="K312" s="112"/>
      <c r="L312" s="112"/>
      <c r="M312" s="112"/>
      <c r="N312" s="112"/>
      <c r="O312" s="269">
        <f t="shared" si="6"/>
        <v>0</v>
      </c>
      <c r="P312" s="273"/>
      <c r="Q312" s="120"/>
      <c r="R312" s="45"/>
      <c r="S312" s="56"/>
      <c r="T312" s="64"/>
    </row>
    <row r="313" spans="1:20" x14ac:dyDescent="0.25">
      <c r="A313" s="3"/>
      <c r="B313" s="24" t="s">
        <v>181</v>
      </c>
      <c r="C313" s="345"/>
      <c r="D313" s="112"/>
      <c r="E313" s="112"/>
      <c r="F313" s="112"/>
      <c r="G313" s="112"/>
      <c r="H313" s="112"/>
      <c r="I313" s="112"/>
      <c r="J313" s="112"/>
      <c r="K313" s="112"/>
      <c r="L313" s="112"/>
      <c r="M313" s="112"/>
      <c r="N313" s="112"/>
      <c r="O313" s="269">
        <f t="shared" si="6"/>
        <v>0</v>
      </c>
      <c r="P313" s="273"/>
      <c r="Q313" s="120"/>
      <c r="R313" s="45"/>
      <c r="S313" s="56"/>
      <c r="T313" s="64"/>
    </row>
    <row r="314" spans="1:20" x14ac:dyDescent="0.25">
      <c r="A314" s="3"/>
      <c r="B314" s="24" t="s">
        <v>181</v>
      </c>
      <c r="C314" s="345"/>
      <c r="D314" s="112"/>
      <c r="E314" s="112"/>
      <c r="F314" s="112"/>
      <c r="G314" s="112"/>
      <c r="H314" s="112"/>
      <c r="I314" s="112"/>
      <c r="J314" s="112"/>
      <c r="K314" s="112"/>
      <c r="L314" s="112"/>
      <c r="M314" s="112"/>
      <c r="N314" s="112"/>
      <c r="O314" s="269">
        <f t="shared" si="6"/>
        <v>0</v>
      </c>
      <c r="P314" s="273"/>
      <c r="Q314" s="120"/>
      <c r="R314" s="45"/>
      <c r="S314" s="56"/>
      <c r="T314" s="64"/>
    </row>
    <row r="315" spans="1:20" x14ac:dyDescent="0.25">
      <c r="A315" s="3"/>
      <c r="B315" s="24" t="s">
        <v>181</v>
      </c>
      <c r="C315" s="345"/>
      <c r="D315" s="112"/>
      <c r="E315" s="112"/>
      <c r="F315" s="112"/>
      <c r="G315" s="112"/>
      <c r="H315" s="112"/>
      <c r="I315" s="112"/>
      <c r="J315" s="112"/>
      <c r="K315" s="112"/>
      <c r="L315" s="112"/>
      <c r="M315" s="112"/>
      <c r="N315" s="112"/>
      <c r="O315" s="269">
        <f t="shared" si="6"/>
        <v>0</v>
      </c>
      <c r="P315" s="273"/>
      <c r="Q315" s="120"/>
      <c r="R315" s="45"/>
      <c r="S315" s="56"/>
      <c r="T315" s="64"/>
    </row>
    <row r="316" spans="1:20" x14ac:dyDescent="0.25">
      <c r="A316" s="3"/>
      <c r="B316" s="24" t="s">
        <v>181</v>
      </c>
      <c r="C316" s="345"/>
      <c r="D316" s="112"/>
      <c r="E316" s="112"/>
      <c r="F316" s="112"/>
      <c r="G316" s="112"/>
      <c r="H316" s="112"/>
      <c r="I316" s="112"/>
      <c r="J316" s="112"/>
      <c r="K316" s="112"/>
      <c r="L316" s="112"/>
      <c r="M316" s="112"/>
      <c r="N316" s="112"/>
      <c r="O316" s="269">
        <f t="shared" si="6"/>
        <v>0</v>
      </c>
      <c r="P316" s="273"/>
      <c r="Q316" s="120"/>
      <c r="R316" s="45"/>
      <c r="S316" s="56"/>
      <c r="T316" s="64"/>
    </row>
    <row r="317" spans="1:20" x14ac:dyDescent="0.25">
      <c r="A317" s="3"/>
      <c r="B317" s="24" t="s">
        <v>181</v>
      </c>
      <c r="C317" s="345"/>
      <c r="D317" s="112"/>
      <c r="E317" s="112"/>
      <c r="F317" s="112"/>
      <c r="G317" s="112"/>
      <c r="H317" s="112"/>
      <c r="I317" s="112"/>
      <c r="J317" s="112"/>
      <c r="K317" s="112"/>
      <c r="L317" s="112"/>
      <c r="M317" s="112"/>
      <c r="N317" s="112"/>
      <c r="O317" s="269">
        <f t="shared" si="6"/>
        <v>0</v>
      </c>
      <c r="P317" s="273"/>
      <c r="Q317" s="120"/>
      <c r="R317" s="45"/>
      <c r="S317" s="56"/>
      <c r="T317" s="64"/>
    </row>
    <row r="318" spans="1:20" x14ac:dyDescent="0.25">
      <c r="A318" s="3"/>
      <c r="B318" s="24" t="s">
        <v>181</v>
      </c>
      <c r="C318" s="345"/>
      <c r="D318" s="112"/>
      <c r="E318" s="112"/>
      <c r="F318" s="112"/>
      <c r="G318" s="112"/>
      <c r="H318" s="112"/>
      <c r="I318" s="112"/>
      <c r="J318" s="112"/>
      <c r="K318" s="112"/>
      <c r="L318" s="112"/>
      <c r="M318" s="112"/>
      <c r="N318" s="112"/>
      <c r="O318" s="269">
        <f t="shared" si="6"/>
        <v>0</v>
      </c>
      <c r="P318" s="273"/>
      <c r="Q318" s="120"/>
      <c r="R318" s="45"/>
      <c r="S318" s="56"/>
      <c r="T318" s="64"/>
    </row>
    <row r="319" spans="1:20" x14ac:dyDescent="0.25">
      <c r="A319" s="3"/>
      <c r="B319" s="24" t="s">
        <v>181</v>
      </c>
      <c r="C319" s="345"/>
      <c r="D319" s="112"/>
      <c r="E319" s="112"/>
      <c r="F319" s="112"/>
      <c r="G319" s="112"/>
      <c r="H319" s="112"/>
      <c r="I319" s="112"/>
      <c r="J319" s="112"/>
      <c r="K319" s="112"/>
      <c r="L319" s="112"/>
      <c r="M319" s="112"/>
      <c r="N319" s="112"/>
      <c r="O319" s="269">
        <f t="shared" si="6"/>
        <v>0</v>
      </c>
      <c r="P319" s="273"/>
      <c r="Q319" s="120"/>
      <c r="R319" s="45"/>
      <c r="S319" s="56"/>
      <c r="T319" s="64"/>
    </row>
    <row r="320" spans="1:20" x14ac:dyDescent="0.25">
      <c r="A320" s="3"/>
      <c r="B320" s="24" t="s">
        <v>181</v>
      </c>
      <c r="C320" s="345"/>
      <c r="D320" s="112"/>
      <c r="E320" s="112"/>
      <c r="F320" s="112"/>
      <c r="G320" s="112"/>
      <c r="H320" s="112"/>
      <c r="I320" s="112"/>
      <c r="J320" s="112"/>
      <c r="K320" s="112"/>
      <c r="L320" s="112"/>
      <c r="M320" s="112"/>
      <c r="N320" s="112"/>
      <c r="O320" s="269">
        <f t="shared" si="6"/>
        <v>0</v>
      </c>
      <c r="P320" s="273"/>
      <c r="Q320" s="120"/>
      <c r="R320" s="45"/>
      <c r="S320" s="56"/>
      <c r="T320" s="64"/>
    </row>
    <row r="321" spans="1:20" x14ac:dyDescent="0.25">
      <c r="A321" s="3"/>
      <c r="B321" s="24" t="s">
        <v>181</v>
      </c>
      <c r="C321" s="345"/>
      <c r="D321" s="112"/>
      <c r="E321" s="112"/>
      <c r="F321" s="112"/>
      <c r="G321" s="112"/>
      <c r="H321" s="112"/>
      <c r="I321" s="112"/>
      <c r="J321" s="112"/>
      <c r="K321" s="112"/>
      <c r="L321" s="112"/>
      <c r="M321" s="112"/>
      <c r="N321" s="112"/>
      <c r="O321" s="269">
        <f t="shared" si="6"/>
        <v>0</v>
      </c>
      <c r="P321" s="273"/>
      <c r="Q321" s="120"/>
      <c r="R321" s="45"/>
      <c r="S321" s="56"/>
      <c r="T321" s="64"/>
    </row>
    <row r="322" spans="1:20" x14ac:dyDescent="0.25">
      <c r="A322" s="3"/>
      <c r="B322" s="24" t="s">
        <v>181</v>
      </c>
      <c r="C322" s="345"/>
      <c r="D322" s="112"/>
      <c r="E322" s="112"/>
      <c r="F322" s="112"/>
      <c r="G322" s="112"/>
      <c r="H322" s="112"/>
      <c r="I322" s="112"/>
      <c r="J322" s="112"/>
      <c r="K322" s="112"/>
      <c r="L322" s="112"/>
      <c r="M322" s="112"/>
      <c r="N322" s="112"/>
      <c r="O322" s="269">
        <f t="shared" si="6"/>
        <v>0</v>
      </c>
      <c r="P322" s="273"/>
      <c r="Q322" s="120"/>
      <c r="R322" s="45"/>
      <c r="S322" s="56"/>
      <c r="T322" s="64"/>
    </row>
    <row r="323" spans="1:20" x14ac:dyDescent="0.25">
      <c r="A323" s="3"/>
      <c r="B323" s="24" t="s">
        <v>181</v>
      </c>
      <c r="C323" s="345"/>
      <c r="D323" s="112"/>
      <c r="E323" s="112"/>
      <c r="F323" s="112"/>
      <c r="G323" s="112"/>
      <c r="H323" s="112"/>
      <c r="I323" s="112"/>
      <c r="J323" s="112"/>
      <c r="K323" s="112"/>
      <c r="L323" s="112"/>
      <c r="M323" s="112"/>
      <c r="N323" s="112"/>
      <c r="O323" s="269">
        <f t="shared" si="6"/>
        <v>0</v>
      </c>
      <c r="P323" s="273"/>
      <c r="Q323" s="120"/>
      <c r="R323" s="45"/>
      <c r="S323" s="56"/>
      <c r="T323" s="64"/>
    </row>
    <row r="324" spans="1:20" x14ac:dyDescent="0.25">
      <c r="A324" s="3"/>
      <c r="B324" s="24" t="s">
        <v>181</v>
      </c>
      <c r="C324" s="345"/>
      <c r="D324" s="112"/>
      <c r="E324" s="112"/>
      <c r="F324" s="112"/>
      <c r="G324" s="112"/>
      <c r="H324" s="112"/>
      <c r="I324" s="112"/>
      <c r="J324" s="112"/>
      <c r="K324" s="112"/>
      <c r="L324" s="112"/>
      <c r="M324" s="112"/>
      <c r="N324" s="112"/>
      <c r="O324" s="269">
        <f t="shared" si="6"/>
        <v>0</v>
      </c>
      <c r="P324" s="273"/>
      <c r="Q324" s="120"/>
      <c r="R324" s="45"/>
      <c r="S324" s="56"/>
      <c r="T324" s="64"/>
    </row>
    <row r="325" spans="1:20" x14ac:dyDescent="0.25">
      <c r="A325" s="3"/>
      <c r="B325" s="24" t="s">
        <v>181</v>
      </c>
      <c r="C325" s="346" t="s">
        <v>37</v>
      </c>
      <c r="D325" s="112"/>
      <c r="E325" s="112"/>
      <c r="F325" s="112"/>
      <c r="G325" s="112"/>
      <c r="H325" s="112"/>
      <c r="I325" s="112"/>
      <c r="J325" s="112"/>
      <c r="K325" s="112"/>
      <c r="L325" s="112"/>
      <c r="M325" s="112"/>
      <c r="N325" s="112"/>
      <c r="O325" s="269">
        <f t="shared" si="6"/>
        <v>0</v>
      </c>
      <c r="P325" s="273"/>
      <c r="Q325" s="120"/>
      <c r="R325" s="45"/>
      <c r="S325" s="56"/>
      <c r="T325" s="64"/>
    </row>
    <row r="326" spans="1:20" x14ac:dyDescent="0.25">
      <c r="A326" s="3"/>
      <c r="B326" s="24" t="s">
        <v>181</v>
      </c>
      <c r="C326" s="347"/>
      <c r="D326" s="112"/>
      <c r="E326" s="112"/>
      <c r="F326" s="112"/>
      <c r="G326" s="112"/>
      <c r="H326" s="112"/>
      <c r="I326" s="112"/>
      <c r="J326" s="112"/>
      <c r="K326" s="112"/>
      <c r="L326" s="112"/>
      <c r="M326" s="112"/>
      <c r="N326" s="112"/>
      <c r="O326" s="269">
        <f t="shared" si="6"/>
        <v>0</v>
      </c>
      <c r="P326" s="273"/>
      <c r="Q326" s="120"/>
      <c r="R326" s="45"/>
      <c r="S326" s="56"/>
      <c r="T326" s="64"/>
    </row>
    <row r="327" spans="1:20" x14ac:dyDescent="0.25">
      <c r="A327" s="3"/>
      <c r="B327" s="486" t="s">
        <v>129</v>
      </c>
      <c r="C327" s="487"/>
      <c r="D327" s="487"/>
      <c r="E327" s="487"/>
      <c r="F327" s="487"/>
      <c r="G327" s="487"/>
      <c r="H327" s="487"/>
      <c r="I327" s="487"/>
      <c r="J327" s="487"/>
      <c r="K327" s="487"/>
      <c r="L327" s="487"/>
      <c r="M327" s="487"/>
      <c r="N327" s="487"/>
      <c r="O327" s="487"/>
      <c r="P327" s="122">
        <f>SUM(O329:O347)</f>
        <v>0</v>
      </c>
      <c r="Q327" s="118">
        <f>SUM(Q329:Q349)</f>
        <v>0</v>
      </c>
      <c r="R327" s="45"/>
      <c r="S327" s="56"/>
      <c r="T327" s="64"/>
    </row>
    <row r="328" spans="1:20" x14ac:dyDescent="0.25">
      <c r="A328" s="3"/>
      <c r="B328" s="348" t="s">
        <v>0</v>
      </c>
      <c r="C328" s="267" t="s">
        <v>1</v>
      </c>
      <c r="D328" s="267" t="s">
        <v>2</v>
      </c>
      <c r="E328" s="267" t="s">
        <v>28</v>
      </c>
      <c r="F328" s="267" t="s">
        <v>3</v>
      </c>
      <c r="G328" s="267" t="s">
        <v>4</v>
      </c>
      <c r="H328" s="267" t="s">
        <v>5</v>
      </c>
      <c r="I328" s="267" t="s">
        <v>6</v>
      </c>
      <c r="J328" s="267" t="s">
        <v>7</v>
      </c>
      <c r="K328" s="267" t="s">
        <v>8</v>
      </c>
      <c r="L328" s="267" t="s">
        <v>9</v>
      </c>
      <c r="M328" s="267" t="s">
        <v>10</v>
      </c>
      <c r="N328" s="267" t="s">
        <v>11</v>
      </c>
      <c r="O328" s="267" t="s">
        <v>12</v>
      </c>
      <c r="P328" s="268" t="s">
        <v>22</v>
      </c>
      <c r="Q328" s="119" t="s">
        <v>37</v>
      </c>
      <c r="R328" s="45"/>
      <c r="S328" s="56"/>
      <c r="T328" s="64"/>
    </row>
    <row r="329" spans="1:20" x14ac:dyDescent="0.25">
      <c r="A329" s="3"/>
      <c r="B329" s="111" t="s">
        <v>129</v>
      </c>
      <c r="C329" s="345"/>
      <c r="D329" s="112"/>
      <c r="E329" s="112"/>
      <c r="F329" s="112"/>
      <c r="G329" s="112"/>
      <c r="H329" s="112"/>
      <c r="I329" s="112"/>
      <c r="J329" s="112"/>
      <c r="K329" s="112"/>
      <c r="L329" s="112"/>
      <c r="M329" s="112"/>
      <c r="N329" s="112"/>
      <c r="O329" s="269">
        <f t="shared" si="6"/>
        <v>0</v>
      </c>
      <c r="P329" s="273"/>
      <c r="Q329" s="120"/>
      <c r="R329" s="45"/>
      <c r="S329" s="56"/>
      <c r="T329" s="64"/>
    </row>
    <row r="330" spans="1:20" x14ac:dyDescent="0.25">
      <c r="A330" s="3"/>
      <c r="B330" s="111" t="s">
        <v>129</v>
      </c>
      <c r="C330" s="345"/>
      <c r="D330" s="112"/>
      <c r="E330" s="112"/>
      <c r="F330" s="112"/>
      <c r="G330" s="112"/>
      <c r="H330" s="112"/>
      <c r="I330" s="112"/>
      <c r="J330" s="112"/>
      <c r="K330" s="112"/>
      <c r="L330" s="112"/>
      <c r="M330" s="112"/>
      <c r="N330" s="112"/>
      <c r="O330" s="269">
        <f t="shared" si="6"/>
        <v>0</v>
      </c>
      <c r="P330" s="273"/>
      <c r="Q330" s="120"/>
      <c r="R330" s="45"/>
      <c r="S330" s="56"/>
      <c r="T330" s="64"/>
    </row>
    <row r="331" spans="1:20" x14ac:dyDescent="0.25">
      <c r="A331" s="3"/>
      <c r="B331" s="111" t="s">
        <v>129</v>
      </c>
      <c r="C331" s="345"/>
      <c r="D331" s="112"/>
      <c r="E331" s="112"/>
      <c r="F331" s="112"/>
      <c r="G331" s="112"/>
      <c r="H331" s="112"/>
      <c r="I331" s="112"/>
      <c r="J331" s="112"/>
      <c r="K331" s="112"/>
      <c r="L331" s="112"/>
      <c r="M331" s="112"/>
      <c r="N331" s="112"/>
      <c r="O331" s="269">
        <f t="shared" si="6"/>
        <v>0</v>
      </c>
      <c r="P331" s="273"/>
      <c r="Q331" s="120"/>
      <c r="R331" s="45"/>
      <c r="S331" s="56"/>
      <c r="T331" s="64"/>
    </row>
    <row r="332" spans="1:20" x14ac:dyDescent="0.25">
      <c r="A332" s="3"/>
      <c r="B332" s="111" t="s">
        <v>129</v>
      </c>
      <c r="C332" s="345"/>
      <c r="D332" s="112"/>
      <c r="E332" s="112"/>
      <c r="F332" s="112"/>
      <c r="G332" s="112"/>
      <c r="H332" s="112"/>
      <c r="I332" s="112"/>
      <c r="J332" s="112"/>
      <c r="K332" s="112"/>
      <c r="L332" s="112"/>
      <c r="M332" s="112"/>
      <c r="N332" s="112"/>
      <c r="O332" s="269">
        <f t="shared" si="6"/>
        <v>0</v>
      </c>
      <c r="P332" s="273"/>
      <c r="Q332" s="120"/>
      <c r="R332" s="45"/>
      <c r="S332" s="56"/>
      <c r="T332" s="64"/>
    </row>
    <row r="333" spans="1:20" x14ac:dyDescent="0.25">
      <c r="A333" s="3"/>
      <c r="B333" s="111" t="s">
        <v>129</v>
      </c>
      <c r="C333" s="345"/>
      <c r="D333" s="112"/>
      <c r="E333" s="112"/>
      <c r="F333" s="112"/>
      <c r="G333" s="112"/>
      <c r="H333" s="112"/>
      <c r="I333" s="112"/>
      <c r="J333" s="112"/>
      <c r="K333" s="112"/>
      <c r="L333" s="112"/>
      <c r="M333" s="112"/>
      <c r="N333" s="112"/>
      <c r="O333" s="269">
        <f t="shared" si="6"/>
        <v>0</v>
      </c>
      <c r="P333" s="273"/>
      <c r="Q333" s="120"/>
      <c r="R333" s="45"/>
      <c r="S333" s="56"/>
      <c r="T333" s="64"/>
    </row>
    <row r="334" spans="1:20" x14ac:dyDescent="0.25">
      <c r="A334" s="3"/>
      <c r="B334" s="111" t="s">
        <v>129</v>
      </c>
      <c r="C334" s="345"/>
      <c r="D334" s="112"/>
      <c r="E334" s="112"/>
      <c r="F334" s="112"/>
      <c r="G334" s="112"/>
      <c r="H334" s="112"/>
      <c r="I334" s="112"/>
      <c r="J334" s="112"/>
      <c r="K334" s="112"/>
      <c r="L334" s="112"/>
      <c r="M334" s="112"/>
      <c r="N334" s="112"/>
      <c r="O334" s="269">
        <f t="shared" si="6"/>
        <v>0</v>
      </c>
      <c r="P334" s="273"/>
      <c r="Q334" s="120"/>
      <c r="R334" s="45"/>
      <c r="S334" s="56"/>
      <c r="T334" s="64"/>
    </row>
    <row r="335" spans="1:20" x14ac:dyDescent="0.25">
      <c r="A335" s="3"/>
      <c r="B335" s="111" t="s">
        <v>129</v>
      </c>
      <c r="C335" s="345"/>
      <c r="D335" s="112"/>
      <c r="E335" s="112"/>
      <c r="F335" s="112"/>
      <c r="G335" s="112"/>
      <c r="H335" s="112"/>
      <c r="I335" s="112"/>
      <c r="J335" s="112"/>
      <c r="K335" s="112"/>
      <c r="L335" s="112"/>
      <c r="M335" s="112"/>
      <c r="N335" s="112"/>
      <c r="O335" s="269">
        <f t="shared" si="6"/>
        <v>0</v>
      </c>
      <c r="P335" s="273"/>
      <c r="Q335" s="120"/>
      <c r="R335" s="45"/>
      <c r="S335" s="56"/>
      <c r="T335" s="64"/>
    </row>
    <row r="336" spans="1:20" x14ac:dyDescent="0.25">
      <c r="A336" s="3"/>
      <c r="B336" s="111" t="s">
        <v>129</v>
      </c>
      <c r="C336" s="345"/>
      <c r="D336" s="112"/>
      <c r="E336" s="112"/>
      <c r="F336" s="112"/>
      <c r="G336" s="112"/>
      <c r="H336" s="112"/>
      <c r="I336" s="112"/>
      <c r="J336" s="112"/>
      <c r="K336" s="112"/>
      <c r="L336" s="112"/>
      <c r="M336" s="112"/>
      <c r="N336" s="112"/>
      <c r="O336" s="269">
        <f t="shared" si="6"/>
        <v>0</v>
      </c>
      <c r="P336" s="273"/>
      <c r="Q336" s="120"/>
      <c r="R336" s="45"/>
      <c r="S336" s="56"/>
      <c r="T336" s="64"/>
    </row>
    <row r="337" spans="1:20" x14ac:dyDescent="0.25">
      <c r="A337" s="3"/>
      <c r="B337" s="111" t="s">
        <v>129</v>
      </c>
      <c r="C337" s="345"/>
      <c r="D337" s="112"/>
      <c r="E337" s="112"/>
      <c r="F337" s="112"/>
      <c r="G337" s="112"/>
      <c r="H337" s="112"/>
      <c r="I337" s="112"/>
      <c r="J337" s="112"/>
      <c r="K337" s="112"/>
      <c r="L337" s="112"/>
      <c r="M337" s="112"/>
      <c r="N337" s="112"/>
      <c r="O337" s="269">
        <f t="shared" si="6"/>
        <v>0</v>
      </c>
      <c r="P337" s="273"/>
      <c r="Q337" s="120"/>
      <c r="R337" s="45"/>
      <c r="S337" s="56"/>
      <c r="T337" s="64"/>
    </row>
    <row r="338" spans="1:20" x14ac:dyDescent="0.25">
      <c r="A338" s="3"/>
      <c r="B338" s="111" t="s">
        <v>129</v>
      </c>
      <c r="C338" s="345"/>
      <c r="D338" s="112"/>
      <c r="E338" s="112"/>
      <c r="F338" s="112"/>
      <c r="G338" s="112"/>
      <c r="H338" s="112"/>
      <c r="I338" s="112"/>
      <c r="J338" s="112"/>
      <c r="K338" s="112"/>
      <c r="L338" s="112"/>
      <c r="M338" s="112"/>
      <c r="N338" s="112"/>
      <c r="O338" s="269">
        <f t="shared" si="6"/>
        <v>0</v>
      </c>
      <c r="P338" s="273"/>
      <c r="Q338" s="120"/>
      <c r="R338" s="45"/>
      <c r="S338" s="56"/>
      <c r="T338" s="64"/>
    </row>
    <row r="339" spans="1:20" x14ac:dyDescent="0.25">
      <c r="A339" s="3"/>
      <c r="B339" s="111" t="s">
        <v>129</v>
      </c>
      <c r="C339" s="345"/>
      <c r="D339" s="112"/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  <c r="O339" s="269">
        <f t="shared" si="6"/>
        <v>0</v>
      </c>
      <c r="P339" s="273"/>
      <c r="Q339" s="120"/>
      <c r="R339" s="45"/>
      <c r="S339" s="56"/>
      <c r="T339" s="64"/>
    </row>
    <row r="340" spans="1:20" x14ac:dyDescent="0.25">
      <c r="A340" s="3"/>
      <c r="B340" s="111" t="s">
        <v>129</v>
      </c>
      <c r="C340" s="345"/>
      <c r="D340" s="112"/>
      <c r="E340" s="112"/>
      <c r="F340" s="112"/>
      <c r="G340" s="112"/>
      <c r="H340" s="112"/>
      <c r="I340" s="112"/>
      <c r="J340" s="112"/>
      <c r="K340" s="112"/>
      <c r="L340" s="112"/>
      <c r="M340" s="112"/>
      <c r="N340" s="112"/>
      <c r="O340" s="269">
        <f t="shared" si="6"/>
        <v>0</v>
      </c>
      <c r="P340" s="273"/>
      <c r="Q340" s="120"/>
      <c r="R340" s="45"/>
      <c r="S340" s="56"/>
      <c r="T340" s="64"/>
    </row>
    <row r="341" spans="1:20" x14ac:dyDescent="0.25">
      <c r="A341" s="3"/>
      <c r="B341" s="111" t="s">
        <v>129</v>
      </c>
      <c r="C341" s="345"/>
      <c r="D341" s="112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269">
        <f t="shared" si="6"/>
        <v>0</v>
      </c>
      <c r="P341" s="273"/>
      <c r="Q341" s="120"/>
      <c r="R341" s="45"/>
      <c r="S341" s="56"/>
      <c r="T341" s="64"/>
    </row>
    <row r="342" spans="1:20" x14ac:dyDescent="0.25">
      <c r="A342" s="3"/>
      <c r="B342" s="111" t="s">
        <v>129</v>
      </c>
      <c r="C342" s="345"/>
      <c r="D342" s="112"/>
      <c r="E342" s="112"/>
      <c r="F342" s="112"/>
      <c r="G342" s="112"/>
      <c r="H342" s="112"/>
      <c r="I342" s="112"/>
      <c r="J342" s="112"/>
      <c r="K342" s="112"/>
      <c r="L342" s="112"/>
      <c r="M342" s="112"/>
      <c r="N342" s="112"/>
      <c r="O342" s="269">
        <f t="shared" si="6"/>
        <v>0</v>
      </c>
      <c r="P342" s="273"/>
      <c r="Q342" s="120"/>
      <c r="R342" s="45"/>
      <c r="S342" s="56"/>
      <c r="T342" s="64"/>
    </row>
    <row r="343" spans="1:20" x14ac:dyDescent="0.25">
      <c r="A343" s="3"/>
      <c r="B343" s="111" t="s">
        <v>129</v>
      </c>
      <c r="C343" s="345"/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269">
        <f t="shared" si="6"/>
        <v>0</v>
      </c>
      <c r="P343" s="273"/>
      <c r="Q343" s="120"/>
      <c r="R343" s="45"/>
      <c r="S343" s="56"/>
      <c r="T343" s="64"/>
    </row>
    <row r="344" spans="1:20" x14ac:dyDescent="0.25">
      <c r="A344" s="3"/>
      <c r="B344" s="111" t="s">
        <v>129</v>
      </c>
      <c r="C344" s="345"/>
      <c r="D344" s="112"/>
      <c r="E344" s="112"/>
      <c r="F344" s="112"/>
      <c r="G344" s="112"/>
      <c r="H344" s="112"/>
      <c r="I344" s="112"/>
      <c r="J344" s="112"/>
      <c r="K344" s="112"/>
      <c r="L344" s="112"/>
      <c r="M344" s="112"/>
      <c r="N344" s="112"/>
      <c r="O344" s="269">
        <f t="shared" si="6"/>
        <v>0</v>
      </c>
      <c r="P344" s="273"/>
      <c r="Q344" s="120"/>
      <c r="R344" s="45"/>
      <c r="S344" s="56"/>
      <c r="T344" s="64"/>
    </row>
    <row r="345" spans="1:20" x14ac:dyDescent="0.25">
      <c r="A345" s="3"/>
      <c r="B345" s="111" t="s">
        <v>129</v>
      </c>
      <c r="C345" s="345"/>
      <c r="D345" s="112"/>
      <c r="E345" s="112"/>
      <c r="F345" s="112"/>
      <c r="G345" s="112"/>
      <c r="H345" s="112"/>
      <c r="I345" s="112"/>
      <c r="J345" s="112"/>
      <c r="K345" s="112"/>
      <c r="L345" s="112"/>
      <c r="M345" s="112"/>
      <c r="N345" s="112"/>
      <c r="O345" s="269">
        <f t="shared" si="6"/>
        <v>0</v>
      </c>
      <c r="P345" s="273"/>
      <c r="Q345" s="120"/>
      <c r="R345" s="45"/>
      <c r="S345" s="56"/>
      <c r="T345" s="64"/>
    </row>
    <row r="346" spans="1:20" x14ac:dyDescent="0.25">
      <c r="A346" s="3"/>
      <c r="B346" s="111" t="s">
        <v>129</v>
      </c>
      <c r="C346" s="345"/>
      <c r="D346" s="112"/>
      <c r="E346" s="112"/>
      <c r="F346" s="112"/>
      <c r="G346" s="112"/>
      <c r="H346" s="112"/>
      <c r="I346" s="112"/>
      <c r="J346" s="112"/>
      <c r="K346" s="112"/>
      <c r="L346" s="112"/>
      <c r="M346" s="112"/>
      <c r="N346" s="112"/>
      <c r="O346" s="269">
        <f t="shared" si="6"/>
        <v>0</v>
      </c>
      <c r="P346" s="273"/>
      <c r="Q346" s="120"/>
      <c r="R346" s="45"/>
      <c r="S346" s="56"/>
      <c r="T346" s="64"/>
    </row>
    <row r="347" spans="1:20" x14ac:dyDescent="0.25">
      <c r="A347" s="3"/>
      <c r="B347" s="111" t="s">
        <v>129</v>
      </c>
      <c r="C347" s="345"/>
      <c r="D347" s="112"/>
      <c r="E347" s="112"/>
      <c r="F347" s="112"/>
      <c r="G347" s="112"/>
      <c r="H347" s="112"/>
      <c r="I347" s="112"/>
      <c r="J347" s="112"/>
      <c r="K347" s="112"/>
      <c r="L347" s="112"/>
      <c r="M347" s="112"/>
      <c r="N347" s="112"/>
      <c r="O347" s="269">
        <f t="shared" si="6"/>
        <v>0</v>
      </c>
      <c r="P347" s="273"/>
      <c r="Q347" s="120"/>
      <c r="R347" s="45"/>
      <c r="S347" s="56"/>
      <c r="T347" s="64"/>
    </row>
    <row r="348" spans="1:20" x14ac:dyDescent="0.25">
      <c r="A348" s="3"/>
      <c r="B348" s="111" t="s">
        <v>129</v>
      </c>
      <c r="C348" s="346" t="s">
        <v>37</v>
      </c>
      <c r="D348" s="112"/>
      <c r="E348" s="112"/>
      <c r="F348" s="112"/>
      <c r="G348" s="112"/>
      <c r="H348" s="112"/>
      <c r="I348" s="112"/>
      <c r="J348" s="112"/>
      <c r="K348" s="112"/>
      <c r="L348" s="112"/>
      <c r="M348" s="112"/>
      <c r="N348" s="112"/>
      <c r="O348" s="269">
        <f t="shared" si="6"/>
        <v>0</v>
      </c>
      <c r="P348" s="273"/>
      <c r="Q348" s="120"/>
      <c r="R348" s="45"/>
      <c r="S348" s="56"/>
      <c r="T348" s="64"/>
    </row>
    <row r="349" spans="1:20" x14ac:dyDescent="0.25">
      <c r="A349" s="3"/>
      <c r="B349" s="111" t="s">
        <v>129</v>
      </c>
      <c r="C349" s="347"/>
      <c r="D349" s="112"/>
      <c r="E349" s="112"/>
      <c r="F349" s="112"/>
      <c r="G349" s="112"/>
      <c r="H349" s="112"/>
      <c r="I349" s="112"/>
      <c r="J349" s="112"/>
      <c r="K349" s="112"/>
      <c r="L349" s="112"/>
      <c r="M349" s="112"/>
      <c r="N349" s="112"/>
      <c r="O349" s="269">
        <f t="shared" si="6"/>
        <v>0</v>
      </c>
      <c r="P349" s="273"/>
      <c r="Q349" s="120"/>
      <c r="R349" s="45"/>
      <c r="S349" s="56"/>
      <c r="T349" s="64"/>
    </row>
    <row r="350" spans="1:20" x14ac:dyDescent="0.25">
      <c r="A350" s="3"/>
      <c r="B350" s="487" t="s">
        <v>130</v>
      </c>
      <c r="C350" s="487"/>
      <c r="D350" s="487"/>
      <c r="E350" s="487"/>
      <c r="F350" s="487"/>
      <c r="G350" s="487"/>
      <c r="H350" s="487"/>
      <c r="I350" s="487"/>
      <c r="J350" s="487"/>
      <c r="K350" s="487"/>
      <c r="L350" s="487"/>
      <c r="M350" s="487"/>
      <c r="N350" s="487"/>
      <c r="O350" s="487"/>
      <c r="P350" s="122">
        <f>SUM(O352:O370)</f>
        <v>0</v>
      </c>
      <c r="Q350" s="118">
        <f>SUM(Q352:Q370)</f>
        <v>0</v>
      </c>
      <c r="R350" s="45"/>
      <c r="S350" s="56"/>
      <c r="T350" s="64"/>
    </row>
    <row r="351" spans="1:20" x14ac:dyDescent="0.25">
      <c r="A351" s="3"/>
      <c r="B351" s="348" t="s">
        <v>0</v>
      </c>
      <c r="C351" s="267" t="s">
        <v>1</v>
      </c>
      <c r="D351" s="267" t="s">
        <v>2</v>
      </c>
      <c r="E351" s="267" t="s">
        <v>28</v>
      </c>
      <c r="F351" s="267" t="s">
        <v>3</v>
      </c>
      <c r="G351" s="267" t="s">
        <v>4</v>
      </c>
      <c r="H351" s="267" t="s">
        <v>5</v>
      </c>
      <c r="I351" s="267" t="s">
        <v>6</v>
      </c>
      <c r="J351" s="267" t="s">
        <v>7</v>
      </c>
      <c r="K351" s="267" t="s">
        <v>8</v>
      </c>
      <c r="L351" s="267" t="s">
        <v>9</v>
      </c>
      <c r="M351" s="267" t="s">
        <v>10</v>
      </c>
      <c r="N351" s="267" t="s">
        <v>11</v>
      </c>
      <c r="O351" s="267" t="s">
        <v>12</v>
      </c>
      <c r="P351" s="268" t="s">
        <v>22</v>
      </c>
      <c r="Q351" s="119" t="s">
        <v>37</v>
      </c>
      <c r="R351" s="45"/>
      <c r="S351" s="56"/>
      <c r="T351" s="64"/>
    </row>
    <row r="352" spans="1:20" x14ac:dyDescent="0.25">
      <c r="A352" s="3"/>
      <c r="B352" s="111" t="s">
        <v>130</v>
      </c>
      <c r="C352" s="345"/>
      <c r="D352" s="112"/>
      <c r="E352" s="112"/>
      <c r="F352" s="112"/>
      <c r="G352" s="112"/>
      <c r="H352" s="112"/>
      <c r="I352" s="112"/>
      <c r="J352" s="112"/>
      <c r="K352" s="112"/>
      <c r="L352" s="112"/>
      <c r="M352" s="112"/>
      <c r="N352" s="112"/>
      <c r="O352" s="269">
        <f t="shared" ref="O352:O415" si="7">SUM(F352:N352)</f>
        <v>0</v>
      </c>
      <c r="P352" s="273"/>
      <c r="Q352" s="120"/>
      <c r="R352" s="45"/>
      <c r="S352" s="56"/>
      <c r="T352" s="64"/>
    </row>
    <row r="353" spans="1:20" x14ac:dyDescent="0.25">
      <c r="A353" s="3"/>
      <c r="B353" s="111" t="s">
        <v>130</v>
      </c>
      <c r="C353" s="345"/>
      <c r="D353" s="112"/>
      <c r="E353" s="112"/>
      <c r="F353" s="112"/>
      <c r="G353" s="112"/>
      <c r="H353" s="112"/>
      <c r="I353" s="112"/>
      <c r="J353" s="112"/>
      <c r="K353" s="112"/>
      <c r="L353" s="112"/>
      <c r="M353" s="112"/>
      <c r="N353" s="112"/>
      <c r="O353" s="269">
        <f t="shared" si="7"/>
        <v>0</v>
      </c>
      <c r="P353" s="273"/>
      <c r="Q353" s="120"/>
      <c r="R353" s="45"/>
      <c r="S353" s="56"/>
      <c r="T353" s="64"/>
    </row>
    <row r="354" spans="1:20" x14ac:dyDescent="0.25">
      <c r="A354" s="3"/>
      <c r="B354" s="111" t="s">
        <v>130</v>
      </c>
      <c r="C354" s="345"/>
      <c r="D354" s="112"/>
      <c r="E354" s="112"/>
      <c r="F354" s="112"/>
      <c r="G354" s="112"/>
      <c r="H354" s="112"/>
      <c r="I354" s="112"/>
      <c r="J354" s="112"/>
      <c r="K354" s="112"/>
      <c r="L354" s="112"/>
      <c r="M354" s="112"/>
      <c r="N354" s="112"/>
      <c r="O354" s="269">
        <f t="shared" si="7"/>
        <v>0</v>
      </c>
      <c r="P354" s="273"/>
      <c r="Q354" s="120"/>
      <c r="R354" s="45"/>
      <c r="S354" s="56"/>
      <c r="T354" s="64"/>
    </row>
    <row r="355" spans="1:20" x14ac:dyDescent="0.25">
      <c r="A355" s="3"/>
      <c r="B355" s="111" t="s">
        <v>130</v>
      </c>
      <c r="C355" s="345"/>
      <c r="D355" s="112"/>
      <c r="E355" s="112"/>
      <c r="F355" s="112"/>
      <c r="G355" s="112"/>
      <c r="H355" s="112"/>
      <c r="I355" s="112"/>
      <c r="J355" s="112"/>
      <c r="K355" s="112"/>
      <c r="L355" s="112"/>
      <c r="M355" s="112"/>
      <c r="N355" s="112"/>
      <c r="O355" s="269">
        <f t="shared" si="7"/>
        <v>0</v>
      </c>
      <c r="P355" s="273"/>
      <c r="Q355" s="120"/>
      <c r="R355" s="45"/>
      <c r="S355" s="56"/>
      <c r="T355" s="64"/>
    </row>
    <row r="356" spans="1:20" x14ac:dyDescent="0.25">
      <c r="A356" s="3"/>
      <c r="B356" s="111" t="s">
        <v>130</v>
      </c>
      <c r="C356" s="345"/>
      <c r="D356" s="112"/>
      <c r="E356" s="112"/>
      <c r="F356" s="112"/>
      <c r="G356" s="112"/>
      <c r="H356" s="112"/>
      <c r="I356" s="112"/>
      <c r="J356" s="112"/>
      <c r="K356" s="112"/>
      <c r="L356" s="112"/>
      <c r="M356" s="112"/>
      <c r="N356" s="112"/>
      <c r="O356" s="269">
        <f t="shared" si="7"/>
        <v>0</v>
      </c>
      <c r="P356" s="273"/>
      <c r="Q356" s="120"/>
      <c r="R356" s="45"/>
      <c r="S356" s="56"/>
      <c r="T356" s="64"/>
    </row>
    <row r="357" spans="1:20" x14ac:dyDescent="0.25">
      <c r="A357" s="3"/>
      <c r="B357" s="111" t="s">
        <v>130</v>
      </c>
      <c r="C357" s="345"/>
      <c r="D357" s="112"/>
      <c r="E357" s="112"/>
      <c r="F357" s="112"/>
      <c r="G357" s="112"/>
      <c r="H357" s="112"/>
      <c r="I357" s="112"/>
      <c r="J357" s="112"/>
      <c r="K357" s="112"/>
      <c r="L357" s="112"/>
      <c r="M357" s="112"/>
      <c r="N357" s="112"/>
      <c r="O357" s="269">
        <f t="shared" si="7"/>
        <v>0</v>
      </c>
      <c r="P357" s="273"/>
      <c r="Q357" s="120"/>
      <c r="R357" s="45"/>
      <c r="S357" s="56"/>
      <c r="T357" s="64"/>
    </row>
    <row r="358" spans="1:20" x14ac:dyDescent="0.25">
      <c r="A358" s="3"/>
      <c r="B358" s="111" t="s">
        <v>130</v>
      </c>
      <c r="C358" s="345"/>
      <c r="D358" s="112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  <c r="O358" s="269">
        <f t="shared" si="7"/>
        <v>0</v>
      </c>
      <c r="P358" s="273"/>
      <c r="Q358" s="120"/>
      <c r="R358" s="45"/>
      <c r="S358" s="56"/>
      <c r="T358" s="64"/>
    </row>
    <row r="359" spans="1:20" x14ac:dyDescent="0.25">
      <c r="A359" s="3"/>
      <c r="B359" s="111" t="s">
        <v>130</v>
      </c>
      <c r="C359" s="345"/>
      <c r="D359" s="112"/>
      <c r="E359" s="112"/>
      <c r="F359" s="112"/>
      <c r="G359" s="112"/>
      <c r="H359" s="112"/>
      <c r="I359" s="112"/>
      <c r="J359" s="112"/>
      <c r="K359" s="112"/>
      <c r="L359" s="112"/>
      <c r="M359" s="112"/>
      <c r="N359" s="112"/>
      <c r="O359" s="269">
        <f t="shared" si="7"/>
        <v>0</v>
      </c>
      <c r="P359" s="273"/>
      <c r="Q359" s="120"/>
      <c r="R359" s="45"/>
      <c r="S359" s="56"/>
      <c r="T359" s="64"/>
    </row>
    <row r="360" spans="1:20" x14ac:dyDescent="0.25">
      <c r="A360" s="3"/>
      <c r="B360" s="111" t="s">
        <v>130</v>
      </c>
      <c r="C360" s="345"/>
      <c r="D360" s="112"/>
      <c r="E360" s="112"/>
      <c r="F360" s="112"/>
      <c r="G360" s="112"/>
      <c r="H360" s="112"/>
      <c r="I360" s="112"/>
      <c r="J360" s="112"/>
      <c r="K360" s="112"/>
      <c r="L360" s="112"/>
      <c r="M360" s="112"/>
      <c r="N360" s="112"/>
      <c r="O360" s="269">
        <f t="shared" si="7"/>
        <v>0</v>
      </c>
      <c r="P360" s="273"/>
      <c r="Q360" s="120"/>
      <c r="R360" s="45"/>
      <c r="S360" s="56"/>
      <c r="T360" s="64"/>
    </row>
    <row r="361" spans="1:20" x14ac:dyDescent="0.25">
      <c r="A361" s="3"/>
      <c r="B361" s="111" t="s">
        <v>130</v>
      </c>
      <c r="C361" s="345"/>
      <c r="D361" s="112"/>
      <c r="E361" s="112"/>
      <c r="F361" s="112"/>
      <c r="G361" s="112"/>
      <c r="H361" s="112"/>
      <c r="I361" s="112"/>
      <c r="J361" s="112"/>
      <c r="K361" s="112"/>
      <c r="L361" s="112"/>
      <c r="M361" s="112"/>
      <c r="N361" s="112"/>
      <c r="O361" s="269">
        <f t="shared" si="7"/>
        <v>0</v>
      </c>
      <c r="P361" s="273"/>
      <c r="Q361" s="120"/>
      <c r="R361" s="45"/>
      <c r="S361" s="56"/>
      <c r="T361" s="64"/>
    </row>
    <row r="362" spans="1:20" x14ac:dyDescent="0.25">
      <c r="A362" s="3"/>
      <c r="B362" s="111" t="s">
        <v>130</v>
      </c>
      <c r="C362" s="345"/>
      <c r="D362" s="112"/>
      <c r="E362" s="112"/>
      <c r="F362" s="112"/>
      <c r="G362" s="112"/>
      <c r="H362" s="112"/>
      <c r="I362" s="112"/>
      <c r="J362" s="112"/>
      <c r="K362" s="112"/>
      <c r="L362" s="112"/>
      <c r="M362" s="112"/>
      <c r="N362" s="112"/>
      <c r="O362" s="269">
        <f t="shared" si="7"/>
        <v>0</v>
      </c>
      <c r="P362" s="273"/>
      <c r="Q362" s="120"/>
      <c r="R362" s="45"/>
      <c r="S362" s="56"/>
      <c r="T362" s="64"/>
    </row>
    <row r="363" spans="1:20" x14ac:dyDescent="0.25">
      <c r="A363" s="3"/>
      <c r="B363" s="111" t="s">
        <v>130</v>
      </c>
      <c r="C363" s="345"/>
      <c r="D363" s="112"/>
      <c r="E363" s="112"/>
      <c r="F363" s="112"/>
      <c r="G363" s="112"/>
      <c r="H363" s="112"/>
      <c r="I363" s="112"/>
      <c r="J363" s="112"/>
      <c r="K363" s="112"/>
      <c r="L363" s="112"/>
      <c r="M363" s="112"/>
      <c r="N363" s="112"/>
      <c r="O363" s="269">
        <f t="shared" si="7"/>
        <v>0</v>
      </c>
      <c r="P363" s="273"/>
      <c r="Q363" s="120"/>
      <c r="R363" s="45"/>
      <c r="S363" s="56"/>
      <c r="T363" s="64"/>
    </row>
    <row r="364" spans="1:20" x14ac:dyDescent="0.25">
      <c r="A364" s="3"/>
      <c r="B364" s="111" t="s">
        <v>130</v>
      </c>
      <c r="C364" s="345"/>
      <c r="D364" s="112"/>
      <c r="E364" s="112"/>
      <c r="F364" s="112"/>
      <c r="G364" s="112"/>
      <c r="H364" s="112"/>
      <c r="I364" s="112"/>
      <c r="J364" s="112"/>
      <c r="K364" s="112"/>
      <c r="L364" s="112"/>
      <c r="M364" s="112"/>
      <c r="N364" s="112"/>
      <c r="O364" s="269">
        <f t="shared" si="7"/>
        <v>0</v>
      </c>
      <c r="P364" s="273"/>
      <c r="Q364" s="120"/>
      <c r="R364" s="45"/>
      <c r="S364" s="56"/>
      <c r="T364" s="64"/>
    </row>
    <row r="365" spans="1:20" x14ac:dyDescent="0.25">
      <c r="A365" s="3"/>
      <c r="B365" s="111" t="s">
        <v>130</v>
      </c>
      <c r="C365" s="345"/>
      <c r="D365" s="112"/>
      <c r="E365" s="112"/>
      <c r="F365" s="112"/>
      <c r="G365" s="112"/>
      <c r="H365" s="112"/>
      <c r="I365" s="112"/>
      <c r="J365" s="112"/>
      <c r="K365" s="112"/>
      <c r="L365" s="112"/>
      <c r="M365" s="112"/>
      <c r="N365" s="112"/>
      <c r="O365" s="269">
        <f t="shared" si="7"/>
        <v>0</v>
      </c>
      <c r="P365" s="273"/>
      <c r="Q365" s="120"/>
      <c r="R365" s="45"/>
      <c r="S365" s="56"/>
      <c r="T365" s="64"/>
    </row>
    <row r="366" spans="1:20" x14ac:dyDescent="0.25">
      <c r="A366" s="3"/>
      <c r="B366" s="111" t="s">
        <v>130</v>
      </c>
      <c r="C366" s="345"/>
      <c r="D366" s="112"/>
      <c r="E366" s="112"/>
      <c r="F366" s="112"/>
      <c r="G366" s="112"/>
      <c r="H366" s="112"/>
      <c r="I366" s="112"/>
      <c r="J366" s="112"/>
      <c r="K366" s="112"/>
      <c r="L366" s="112"/>
      <c r="M366" s="112"/>
      <c r="N366" s="112"/>
      <c r="O366" s="269">
        <f t="shared" si="7"/>
        <v>0</v>
      </c>
      <c r="P366" s="273"/>
      <c r="Q366" s="120"/>
      <c r="R366" s="45"/>
      <c r="S366" s="56"/>
      <c r="T366" s="64"/>
    </row>
    <row r="367" spans="1:20" x14ac:dyDescent="0.25">
      <c r="A367" s="3"/>
      <c r="B367" s="111" t="s">
        <v>130</v>
      </c>
      <c r="C367" s="345"/>
      <c r="D367" s="112"/>
      <c r="E367" s="112"/>
      <c r="F367" s="112"/>
      <c r="G367" s="112"/>
      <c r="H367" s="112"/>
      <c r="I367" s="112"/>
      <c r="J367" s="112"/>
      <c r="K367" s="112"/>
      <c r="L367" s="112"/>
      <c r="M367" s="112"/>
      <c r="N367" s="112"/>
      <c r="O367" s="269">
        <f t="shared" si="7"/>
        <v>0</v>
      </c>
      <c r="P367" s="273"/>
      <c r="Q367" s="120"/>
      <c r="R367" s="45"/>
      <c r="S367" s="56"/>
      <c r="T367" s="64"/>
    </row>
    <row r="368" spans="1:20" x14ac:dyDescent="0.25">
      <c r="A368" s="3"/>
      <c r="B368" s="111" t="s">
        <v>130</v>
      </c>
      <c r="C368" s="345"/>
      <c r="D368" s="112"/>
      <c r="E368" s="112"/>
      <c r="F368" s="112"/>
      <c r="G368" s="112"/>
      <c r="H368" s="112"/>
      <c r="I368" s="112"/>
      <c r="J368" s="112"/>
      <c r="K368" s="112"/>
      <c r="L368" s="112"/>
      <c r="M368" s="112"/>
      <c r="N368" s="112"/>
      <c r="O368" s="269">
        <f t="shared" si="7"/>
        <v>0</v>
      </c>
      <c r="P368" s="273"/>
      <c r="Q368" s="120"/>
      <c r="R368" s="45"/>
      <c r="S368" s="56"/>
      <c r="T368" s="64"/>
    </row>
    <row r="369" spans="1:20" x14ac:dyDescent="0.25">
      <c r="A369" s="3"/>
      <c r="B369" s="111" t="s">
        <v>130</v>
      </c>
      <c r="C369" s="346" t="s">
        <v>37</v>
      </c>
      <c r="D369" s="112"/>
      <c r="E369" s="112"/>
      <c r="F369" s="112"/>
      <c r="G369" s="112"/>
      <c r="H369" s="112"/>
      <c r="I369" s="112"/>
      <c r="J369" s="112"/>
      <c r="K369" s="112"/>
      <c r="L369" s="112"/>
      <c r="M369" s="112"/>
      <c r="N369" s="112"/>
      <c r="O369" s="269">
        <f t="shared" si="7"/>
        <v>0</v>
      </c>
      <c r="P369" s="273"/>
      <c r="Q369" s="120"/>
      <c r="R369" s="45"/>
      <c r="S369" s="56"/>
      <c r="T369" s="64"/>
    </row>
    <row r="370" spans="1:20" x14ac:dyDescent="0.25">
      <c r="A370" s="3"/>
      <c r="B370" s="111" t="s">
        <v>130</v>
      </c>
      <c r="C370" s="347"/>
      <c r="D370" s="112"/>
      <c r="E370" s="112"/>
      <c r="F370" s="112"/>
      <c r="G370" s="112"/>
      <c r="H370" s="112"/>
      <c r="I370" s="112"/>
      <c r="J370" s="112"/>
      <c r="K370" s="112"/>
      <c r="L370" s="112"/>
      <c r="M370" s="112"/>
      <c r="N370" s="112"/>
      <c r="O370" s="269">
        <f t="shared" si="7"/>
        <v>0</v>
      </c>
      <c r="P370" s="273"/>
      <c r="Q370" s="120"/>
      <c r="R370" s="45"/>
      <c r="S370" s="56"/>
      <c r="T370" s="64"/>
    </row>
    <row r="371" spans="1:20" x14ac:dyDescent="0.25">
      <c r="A371" s="3"/>
      <c r="B371" s="486" t="s">
        <v>131</v>
      </c>
      <c r="C371" s="487"/>
      <c r="D371" s="487"/>
      <c r="E371" s="487"/>
      <c r="F371" s="487"/>
      <c r="G371" s="487"/>
      <c r="H371" s="487"/>
      <c r="I371" s="487"/>
      <c r="J371" s="487"/>
      <c r="K371" s="487"/>
      <c r="L371" s="487"/>
      <c r="M371" s="487"/>
      <c r="N371" s="487"/>
      <c r="O371" s="487"/>
      <c r="P371" s="122">
        <f>SUM(O373:O391)</f>
        <v>0</v>
      </c>
      <c r="Q371" s="118">
        <f>SUM(Q373:Q391)</f>
        <v>0</v>
      </c>
      <c r="R371" s="45"/>
      <c r="S371" s="56"/>
      <c r="T371" s="64"/>
    </row>
    <row r="372" spans="1:20" x14ac:dyDescent="0.25">
      <c r="A372" s="3"/>
      <c r="B372" s="348" t="s">
        <v>0</v>
      </c>
      <c r="C372" s="267" t="s">
        <v>1</v>
      </c>
      <c r="D372" s="267" t="s">
        <v>2</v>
      </c>
      <c r="E372" s="267" t="s">
        <v>28</v>
      </c>
      <c r="F372" s="267" t="s">
        <v>3</v>
      </c>
      <c r="G372" s="267" t="s">
        <v>4</v>
      </c>
      <c r="H372" s="267" t="s">
        <v>5</v>
      </c>
      <c r="I372" s="267" t="s">
        <v>6</v>
      </c>
      <c r="J372" s="267" t="s">
        <v>7</v>
      </c>
      <c r="K372" s="267" t="s">
        <v>8</v>
      </c>
      <c r="L372" s="267" t="s">
        <v>9</v>
      </c>
      <c r="M372" s="267" t="s">
        <v>10</v>
      </c>
      <c r="N372" s="267" t="s">
        <v>11</v>
      </c>
      <c r="O372" s="267" t="s">
        <v>12</v>
      </c>
      <c r="P372" s="268" t="s">
        <v>22</v>
      </c>
      <c r="Q372" s="119" t="s">
        <v>37</v>
      </c>
      <c r="R372" s="45"/>
      <c r="S372" s="56"/>
      <c r="T372" s="64"/>
    </row>
    <row r="373" spans="1:20" x14ac:dyDescent="0.25">
      <c r="A373" s="3"/>
      <c r="B373" s="111" t="s">
        <v>131</v>
      </c>
      <c r="C373" s="345"/>
      <c r="D373" s="112"/>
      <c r="E373" s="112"/>
      <c r="F373" s="112"/>
      <c r="G373" s="112"/>
      <c r="H373" s="112"/>
      <c r="I373" s="112"/>
      <c r="J373" s="112"/>
      <c r="K373" s="112"/>
      <c r="L373" s="112"/>
      <c r="M373" s="112"/>
      <c r="N373" s="112"/>
      <c r="O373" s="269">
        <f t="shared" si="7"/>
        <v>0</v>
      </c>
      <c r="P373" s="273"/>
      <c r="Q373" s="120"/>
      <c r="R373" s="45"/>
      <c r="S373" s="56"/>
      <c r="T373" s="64"/>
    </row>
    <row r="374" spans="1:20" x14ac:dyDescent="0.25">
      <c r="A374" s="3"/>
      <c r="B374" s="111" t="s">
        <v>131</v>
      </c>
      <c r="C374" s="345"/>
      <c r="D374" s="112"/>
      <c r="E374" s="112"/>
      <c r="F374" s="112"/>
      <c r="G374" s="112"/>
      <c r="H374" s="112"/>
      <c r="I374" s="112"/>
      <c r="J374" s="112"/>
      <c r="K374" s="112"/>
      <c r="L374" s="112"/>
      <c r="M374" s="112"/>
      <c r="N374" s="112"/>
      <c r="O374" s="269">
        <f t="shared" si="7"/>
        <v>0</v>
      </c>
      <c r="P374" s="273"/>
      <c r="Q374" s="120"/>
      <c r="R374" s="45"/>
      <c r="S374" s="56"/>
      <c r="T374" s="64"/>
    </row>
    <row r="375" spans="1:20" x14ac:dyDescent="0.25">
      <c r="A375" s="3"/>
      <c r="B375" s="111" t="s">
        <v>131</v>
      </c>
      <c r="C375" s="345"/>
      <c r="D375" s="112"/>
      <c r="E375" s="112"/>
      <c r="F375" s="112"/>
      <c r="G375" s="112"/>
      <c r="H375" s="112"/>
      <c r="I375" s="112"/>
      <c r="J375" s="112"/>
      <c r="K375" s="112"/>
      <c r="L375" s="112"/>
      <c r="M375" s="112"/>
      <c r="N375" s="112"/>
      <c r="O375" s="269">
        <f t="shared" si="7"/>
        <v>0</v>
      </c>
      <c r="P375" s="273"/>
      <c r="Q375" s="120"/>
      <c r="R375" s="45"/>
      <c r="S375" s="56"/>
      <c r="T375" s="64"/>
    </row>
    <row r="376" spans="1:20" x14ac:dyDescent="0.25">
      <c r="A376" s="3"/>
      <c r="B376" s="111" t="s">
        <v>131</v>
      </c>
      <c r="C376" s="345"/>
      <c r="D376" s="112"/>
      <c r="E376" s="112"/>
      <c r="F376" s="112"/>
      <c r="G376" s="112"/>
      <c r="H376" s="112"/>
      <c r="I376" s="112"/>
      <c r="J376" s="112"/>
      <c r="K376" s="112"/>
      <c r="L376" s="112"/>
      <c r="M376" s="112"/>
      <c r="N376" s="112"/>
      <c r="O376" s="269">
        <f t="shared" si="7"/>
        <v>0</v>
      </c>
      <c r="P376" s="273"/>
      <c r="Q376" s="120"/>
      <c r="R376" s="45"/>
      <c r="S376" s="56"/>
      <c r="T376" s="64"/>
    </row>
    <row r="377" spans="1:20" x14ac:dyDescent="0.25">
      <c r="A377" s="3"/>
      <c r="B377" s="111" t="s">
        <v>131</v>
      </c>
      <c r="C377" s="345"/>
      <c r="D377" s="112"/>
      <c r="E377" s="112"/>
      <c r="F377" s="112"/>
      <c r="G377" s="112"/>
      <c r="H377" s="112"/>
      <c r="I377" s="112"/>
      <c r="J377" s="112"/>
      <c r="K377" s="112"/>
      <c r="L377" s="112"/>
      <c r="M377" s="112"/>
      <c r="N377" s="112"/>
      <c r="O377" s="269">
        <f t="shared" si="7"/>
        <v>0</v>
      </c>
      <c r="P377" s="273"/>
      <c r="Q377" s="120"/>
      <c r="R377" s="45"/>
      <c r="S377" s="56"/>
      <c r="T377" s="64"/>
    </row>
    <row r="378" spans="1:20" x14ac:dyDescent="0.25">
      <c r="A378" s="3"/>
      <c r="B378" s="111" t="s">
        <v>131</v>
      </c>
      <c r="C378" s="345"/>
      <c r="D378" s="112"/>
      <c r="E378" s="112"/>
      <c r="F378" s="112"/>
      <c r="G378" s="112"/>
      <c r="H378" s="112"/>
      <c r="I378" s="112"/>
      <c r="J378" s="112"/>
      <c r="K378" s="112"/>
      <c r="L378" s="112"/>
      <c r="M378" s="112"/>
      <c r="N378" s="112"/>
      <c r="O378" s="269">
        <f t="shared" si="7"/>
        <v>0</v>
      </c>
      <c r="P378" s="273"/>
      <c r="Q378" s="120"/>
      <c r="R378" s="45"/>
      <c r="S378" s="56"/>
      <c r="T378" s="64"/>
    </row>
    <row r="379" spans="1:20" x14ac:dyDescent="0.25">
      <c r="A379" s="3"/>
      <c r="B379" s="111" t="s">
        <v>131</v>
      </c>
      <c r="C379" s="345"/>
      <c r="D379" s="112"/>
      <c r="E379" s="112"/>
      <c r="F379" s="112"/>
      <c r="G379" s="112"/>
      <c r="H379" s="112"/>
      <c r="I379" s="112"/>
      <c r="J379" s="112"/>
      <c r="K379" s="112"/>
      <c r="L379" s="112"/>
      <c r="M379" s="112"/>
      <c r="N379" s="112"/>
      <c r="O379" s="269">
        <f t="shared" si="7"/>
        <v>0</v>
      </c>
      <c r="P379" s="273"/>
      <c r="Q379" s="120"/>
      <c r="R379" s="45"/>
      <c r="S379" s="56"/>
      <c r="T379" s="64"/>
    </row>
    <row r="380" spans="1:20" x14ac:dyDescent="0.25">
      <c r="A380" s="3"/>
      <c r="B380" s="111" t="s">
        <v>131</v>
      </c>
      <c r="C380" s="345"/>
      <c r="D380" s="112"/>
      <c r="E380" s="112"/>
      <c r="F380" s="112"/>
      <c r="G380" s="112"/>
      <c r="H380" s="112"/>
      <c r="I380" s="112"/>
      <c r="J380" s="112"/>
      <c r="K380" s="112"/>
      <c r="L380" s="112"/>
      <c r="M380" s="112"/>
      <c r="N380" s="112"/>
      <c r="O380" s="269">
        <f t="shared" si="7"/>
        <v>0</v>
      </c>
      <c r="P380" s="273"/>
      <c r="Q380" s="120"/>
      <c r="R380" s="45"/>
      <c r="S380" s="56"/>
      <c r="T380" s="64"/>
    </row>
    <row r="381" spans="1:20" x14ac:dyDescent="0.25">
      <c r="A381" s="3"/>
      <c r="B381" s="111" t="s">
        <v>131</v>
      </c>
      <c r="C381" s="345"/>
      <c r="D381" s="112"/>
      <c r="E381" s="112"/>
      <c r="F381" s="112"/>
      <c r="G381" s="112"/>
      <c r="H381" s="112"/>
      <c r="I381" s="112"/>
      <c r="J381" s="112"/>
      <c r="K381" s="112"/>
      <c r="L381" s="112"/>
      <c r="M381" s="112"/>
      <c r="N381" s="112"/>
      <c r="O381" s="269">
        <f t="shared" si="7"/>
        <v>0</v>
      </c>
      <c r="P381" s="273"/>
      <c r="Q381" s="120"/>
      <c r="R381" s="45"/>
      <c r="S381" s="56"/>
      <c r="T381" s="64"/>
    </row>
    <row r="382" spans="1:20" x14ac:dyDescent="0.25">
      <c r="A382" s="3"/>
      <c r="B382" s="111" t="s">
        <v>131</v>
      </c>
      <c r="C382" s="345"/>
      <c r="D382" s="112"/>
      <c r="E382" s="112"/>
      <c r="F382" s="112"/>
      <c r="G382" s="112"/>
      <c r="H382" s="112"/>
      <c r="I382" s="112"/>
      <c r="J382" s="112"/>
      <c r="K382" s="112"/>
      <c r="L382" s="112"/>
      <c r="M382" s="112"/>
      <c r="N382" s="112"/>
      <c r="O382" s="269">
        <f t="shared" si="7"/>
        <v>0</v>
      </c>
      <c r="P382" s="273"/>
      <c r="Q382" s="120"/>
      <c r="R382" s="45"/>
      <c r="S382" s="56"/>
      <c r="T382" s="64"/>
    </row>
    <row r="383" spans="1:20" x14ac:dyDescent="0.25">
      <c r="A383" s="3"/>
      <c r="B383" s="111" t="s">
        <v>131</v>
      </c>
      <c r="C383" s="345"/>
      <c r="D383" s="112"/>
      <c r="E383" s="112"/>
      <c r="F383" s="112"/>
      <c r="G383" s="112"/>
      <c r="H383" s="112"/>
      <c r="I383" s="112"/>
      <c r="J383" s="112"/>
      <c r="K383" s="112"/>
      <c r="L383" s="112"/>
      <c r="M383" s="112"/>
      <c r="N383" s="112"/>
      <c r="O383" s="269">
        <f t="shared" si="7"/>
        <v>0</v>
      </c>
      <c r="P383" s="273"/>
      <c r="Q383" s="120"/>
      <c r="R383" s="45"/>
      <c r="S383" s="56"/>
      <c r="T383" s="64"/>
    </row>
    <row r="384" spans="1:20" x14ac:dyDescent="0.25">
      <c r="A384" s="3"/>
      <c r="B384" s="111" t="s">
        <v>131</v>
      </c>
      <c r="C384" s="345"/>
      <c r="D384" s="112"/>
      <c r="E384" s="112"/>
      <c r="F384" s="112"/>
      <c r="G384" s="112"/>
      <c r="H384" s="112"/>
      <c r="I384" s="112"/>
      <c r="J384" s="112"/>
      <c r="K384" s="112"/>
      <c r="L384" s="112"/>
      <c r="M384" s="112"/>
      <c r="N384" s="112"/>
      <c r="O384" s="269">
        <f t="shared" si="7"/>
        <v>0</v>
      </c>
      <c r="P384" s="273"/>
      <c r="Q384" s="120"/>
      <c r="R384" s="45"/>
      <c r="S384" s="56"/>
      <c r="T384" s="64"/>
    </row>
    <row r="385" spans="1:20" x14ac:dyDescent="0.25">
      <c r="A385" s="3"/>
      <c r="B385" s="111" t="s">
        <v>131</v>
      </c>
      <c r="C385" s="345"/>
      <c r="D385" s="112"/>
      <c r="E385" s="112"/>
      <c r="F385" s="112"/>
      <c r="G385" s="112"/>
      <c r="H385" s="112"/>
      <c r="I385" s="112"/>
      <c r="J385" s="112"/>
      <c r="K385" s="112"/>
      <c r="L385" s="112"/>
      <c r="M385" s="112"/>
      <c r="N385" s="112"/>
      <c r="O385" s="269">
        <f t="shared" si="7"/>
        <v>0</v>
      </c>
      <c r="P385" s="273"/>
      <c r="Q385" s="120"/>
      <c r="R385" s="45"/>
      <c r="S385" s="56"/>
      <c r="T385" s="64"/>
    </row>
    <row r="386" spans="1:20" x14ac:dyDescent="0.25">
      <c r="A386" s="3"/>
      <c r="B386" s="111" t="s">
        <v>131</v>
      </c>
      <c r="C386" s="345"/>
      <c r="D386" s="112"/>
      <c r="E386" s="112"/>
      <c r="F386" s="112"/>
      <c r="G386" s="112"/>
      <c r="H386" s="112"/>
      <c r="I386" s="112"/>
      <c r="J386" s="112"/>
      <c r="K386" s="112"/>
      <c r="L386" s="112"/>
      <c r="M386" s="112"/>
      <c r="N386" s="112"/>
      <c r="O386" s="269">
        <f t="shared" si="7"/>
        <v>0</v>
      </c>
      <c r="P386" s="273"/>
      <c r="Q386" s="120"/>
      <c r="R386" s="45"/>
      <c r="S386" s="56"/>
      <c r="T386" s="64"/>
    </row>
    <row r="387" spans="1:20" x14ac:dyDescent="0.25">
      <c r="A387" s="3"/>
      <c r="B387" s="111" t="s">
        <v>131</v>
      </c>
      <c r="C387" s="345"/>
      <c r="D387" s="112"/>
      <c r="E387" s="112"/>
      <c r="F387" s="112"/>
      <c r="G387" s="112"/>
      <c r="H387" s="112"/>
      <c r="I387" s="112"/>
      <c r="J387" s="112"/>
      <c r="K387" s="112"/>
      <c r="L387" s="112"/>
      <c r="M387" s="112"/>
      <c r="N387" s="112"/>
      <c r="O387" s="269">
        <f t="shared" si="7"/>
        <v>0</v>
      </c>
      <c r="P387" s="273"/>
      <c r="Q387" s="120"/>
      <c r="R387" s="45"/>
      <c r="S387" s="56"/>
      <c r="T387" s="64"/>
    </row>
    <row r="388" spans="1:20" x14ac:dyDescent="0.25">
      <c r="A388" s="3"/>
      <c r="B388" s="111" t="s">
        <v>131</v>
      </c>
      <c r="C388" s="345"/>
      <c r="D388" s="112"/>
      <c r="E388" s="112"/>
      <c r="F388" s="112"/>
      <c r="G388" s="112"/>
      <c r="H388" s="112"/>
      <c r="I388" s="112"/>
      <c r="J388" s="112"/>
      <c r="K388" s="112"/>
      <c r="L388" s="112"/>
      <c r="M388" s="112"/>
      <c r="N388" s="112"/>
      <c r="O388" s="269">
        <f t="shared" si="7"/>
        <v>0</v>
      </c>
      <c r="P388" s="273"/>
      <c r="Q388" s="120"/>
      <c r="R388" s="45"/>
      <c r="S388" s="56"/>
      <c r="T388" s="64"/>
    </row>
    <row r="389" spans="1:20" x14ac:dyDescent="0.25">
      <c r="A389" s="3"/>
      <c r="B389" s="111" t="s">
        <v>131</v>
      </c>
      <c r="C389" s="345"/>
      <c r="D389" s="112"/>
      <c r="E389" s="112"/>
      <c r="F389" s="112"/>
      <c r="G389" s="112"/>
      <c r="H389" s="112"/>
      <c r="I389" s="112"/>
      <c r="J389" s="112"/>
      <c r="K389" s="112"/>
      <c r="L389" s="112"/>
      <c r="M389" s="112"/>
      <c r="N389" s="112"/>
      <c r="O389" s="269">
        <f t="shared" si="7"/>
        <v>0</v>
      </c>
      <c r="P389" s="273"/>
      <c r="Q389" s="120"/>
      <c r="R389" s="45"/>
      <c r="S389" s="56"/>
      <c r="T389" s="64"/>
    </row>
    <row r="390" spans="1:20" x14ac:dyDescent="0.25">
      <c r="A390" s="3"/>
      <c r="B390" s="111" t="s">
        <v>131</v>
      </c>
      <c r="C390" s="346" t="s">
        <v>37</v>
      </c>
      <c r="D390" s="112"/>
      <c r="E390" s="112"/>
      <c r="F390" s="112"/>
      <c r="G390" s="112"/>
      <c r="H390" s="112"/>
      <c r="I390" s="112"/>
      <c r="J390" s="112"/>
      <c r="K390" s="112"/>
      <c r="L390" s="112"/>
      <c r="M390" s="112"/>
      <c r="N390" s="112"/>
      <c r="O390" s="269">
        <f t="shared" si="7"/>
        <v>0</v>
      </c>
      <c r="P390" s="273"/>
      <c r="Q390" s="120"/>
      <c r="R390" s="45"/>
      <c r="S390" s="56"/>
      <c r="T390" s="64"/>
    </row>
    <row r="391" spans="1:20" x14ac:dyDescent="0.25">
      <c r="A391" s="3"/>
      <c r="B391" s="111" t="s">
        <v>131</v>
      </c>
      <c r="C391" s="347"/>
      <c r="D391" s="112"/>
      <c r="E391" s="112"/>
      <c r="F391" s="112"/>
      <c r="G391" s="112"/>
      <c r="H391" s="112"/>
      <c r="I391" s="112"/>
      <c r="J391" s="112"/>
      <c r="K391" s="112"/>
      <c r="L391" s="112"/>
      <c r="M391" s="112"/>
      <c r="N391" s="112"/>
      <c r="O391" s="269">
        <f t="shared" si="7"/>
        <v>0</v>
      </c>
      <c r="P391" s="273"/>
      <c r="Q391" s="120"/>
      <c r="R391" s="45"/>
      <c r="S391" s="56"/>
      <c r="T391" s="64"/>
    </row>
    <row r="392" spans="1:20" x14ac:dyDescent="0.25">
      <c r="A392" s="3"/>
      <c r="B392" s="486" t="s">
        <v>132</v>
      </c>
      <c r="C392" s="487"/>
      <c r="D392" s="487"/>
      <c r="E392" s="487"/>
      <c r="F392" s="487"/>
      <c r="G392" s="487"/>
      <c r="H392" s="487"/>
      <c r="I392" s="487"/>
      <c r="J392" s="487"/>
      <c r="K392" s="487"/>
      <c r="L392" s="487"/>
      <c r="M392" s="487"/>
      <c r="N392" s="487"/>
      <c r="O392" s="487"/>
      <c r="P392" s="122">
        <f>SUM(O394:O407)</f>
        <v>0</v>
      </c>
      <c r="Q392" s="118">
        <f>SUM(Q394:Q407)</f>
        <v>0</v>
      </c>
      <c r="R392" s="45"/>
      <c r="S392" s="56"/>
      <c r="T392" s="64"/>
    </row>
    <row r="393" spans="1:20" x14ac:dyDescent="0.25">
      <c r="A393" s="3"/>
      <c r="B393" s="348" t="s">
        <v>0</v>
      </c>
      <c r="C393" s="267" t="s">
        <v>1</v>
      </c>
      <c r="D393" s="267" t="s">
        <v>2</v>
      </c>
      <c r="E393" s="267" t="s">
        <v>28</v>
      </c>
      <c r="F393" s="267" t="s">
        <v>3</v>
      </c>
      <c r="G393" s="267" t="s">
        <v>4</v>
      </c>
      <c r="H393" s="267" t="s">
        <v>5</v>
      </c>
      <c r="I393" s="267" t="s">
        <v>6</v>
      </c>
      <c r="J393" s="267" t="s">
        <v>7</v>
      </c>
      <c r="K393" s="267" t="s">
        <v>8</v>
      </c>
      <c r="L393" s="267" t="s">
        <v>9</v>
      </c>
      <c r="M393" s="267" t="s">
        <v>10</v>
      </c>
      <c r="N393" s="267" t="s">
        <v>11</v>
      </c>
      <c r="O393" s="267" t="s">
        <v>12</v>
      </c>
      <c r="P393" s="268" t="s">
        <v>22</v>
      </c>
      <c r="Q393" s="119" t="s">
        <v>37</v>
      </c>
      <c r="R393" s="45"/>
      <c r="S393" s="56"/>
      <c r="T393" s="64"/>
    </row>
    <row r="394" spans="1:20" x14ac:dyDescent="0.25">
      <c r="A394" s="3"/>
      <c r="B394" s="111" t="s">
        <v>132</v>
      </c>
      <c r="C394" s="345"/>
      <c r="D394" s="112"/>
      <c r="E394" s="112"/>
      <c r="F394" s="112"/>
      <c r="G394" s="112"/>
      <c r="H394" s="112"/>
      <c r="I394" s="112"/>
      <c r="J394" s="112"/>
      <c r="K394" s="112"/>
      <c r="L394" s="112"/>
      <c r="M394" s="112"/>
      <c r="N394" s="112"/>
      <c r="O394" s="269">
        <f t="shared" si="7"/>
        <v>0</v>
      </c>
      <c r="P394" s="273"/>
      <c r="Q394" s="120"/>
      <c r="R394" s="45"/>
      <c r="S394" s="56"/>
      <c r="T394" s="64"/>
    </row>
    <row r="395" spans="1:20" x14ac:dyDescent="0.25">
      <c r="A395" s="3"/>
      <c r="B395" s="111" t="s">
        <v>132</v>
      </c>
      <c r="C395" s="345"/>
      <c r="D395" s="112"/>
      <c r="E395" s="112"/>
      <c r="F395" s="112"/>
      <c r="G395" s="112"/>
      <c r="H395" s="112"/>
      <c r="I395" s="112"/>
      <c r="J395" s="112"/>
      <c r="K395" s="112"/>
      <c r="L395" s="112"/>
      <c r="M395" s="112"/>
      <c r="N395" s="112"/>
      <c r="O395" s="269">
        <f t="shared" si="7"/>
        <v>0</v>
      </c>
      <c r="P395" s="273"/>
      <c r="Q395" s="120"/>
      <c r="R395" s="45"/>
      <c r="S395" s="56"/>
      <c r="T395" s="64"/>
    </row>
    <row r="396" spans="1:20" x14ac:dyDescent="0.25">
      <c r="A396" s="3"/>
      <c r="B396" s="111" t="s">
        <v>132</v>
      </c>
      <c r="C396" s="345"/>
      <c r="D396" s="112"/>
      <c r="E396" s="112"/>
      <c r="F396" s="112"/>
      <c r="G396" s="112"/>
      <c r="H396" s="112"/>
      <c r="I396" s="112"/>
      <c r="J396" s="112"/>
      <c r="K396" s="112"/>
      <c r="L396" s="112"/>
      <c r="M396" s="112"/>
      <c r="N396" s="112"/>
      <c r="O396" s="269">
        <f t="shared" si="7"/>
        <v>0</v>
      </c>
      <c r="P396" s="273"/>
      <c r="Q396" s="120"/>
      <c r="R396" s="45"/>
      <c r="S396" s="56"/>
      <c r="T396" s="64"/>
    </row>
    <row r="397" spans="1:20" x14ac:dyDescent="0.25">
      <c r="A397" s="3"/>
      <c r="B397" s="111" t="s">
        <v>132</v>
      </c>
      <c r="C397" s="345"/>
      <c r="D397" s="112"/>
      <c r="E397" s="112"/>
      <c r="F397" s="112"/>
      <c r="G397" s="112"/>
      <c r="H397" s="112"/>
      <c r="I397" s="112"/>
      <c r="J397" s="112"/>
      <c r="K397" s="112"/>
      <c r="L397" s="112"/>
      <c r="M397" s="112"/>
      <c r="N397" s="112"/>
      <c r="O397" s="269">
        <f t="shared" si="7"/>
        <v>0</v>
      </c>
      <c r="P397" s="273"/>
      <c r="Q397" s="120"/>
      <c r="R397" s="45"/>
      <c r="S397" s="56"/>
      <c r="T397" s="64"/>
    </row>
    <row r="398" spans="1:20" x14ac:dyDescent="0.25">
      <c r="A398" s="3"/>
      <c r="B398" s="111" t="s">
        <v>132</v>
      </c>
      <c r="C398" s="345"/>
      <c r="D398" s="112"/>
      <c r="E398" s="112"/>
      <c r="F398" s="112"/>
      <c r="G398" s="112"/>
      <c r="H398" s="112"/>
      <c r="I398" s="112"/>
      <c r="J398" s="112"/>
      <c r="K398" s="112"/>
      <c r="L398" s="112"/>
      <c r="M398" s="112"/>
      <c r="N398" s="112"/>
      <c r="O398" s="269">
        <f t="shared" si="7"/>
        <v>0</v>
      </c>
      <c r="P398" s="273"/>
      <c r="Q398" s="120"/>
      <c r="R398" s="45"/>
      <c r="S398" s="56"/>
      <c r="T398" s="64"/>
    </row>
    <row r="399" spans="1:20" x14ac:dyDescent="0.25">
      <c r="A399" s="3"/>
      <c r="B399" s="111" t="s">
        <v>132</v>
      </c>
      <c r="C399" s="345"/>
      <c r="D399" s="112"/>
      <c r="E399" s="112"/>
      <c r="F399" s="112"/>
      <c r="G399" s="112"/>
      <c r="H399" s="112"/>
      <c r="I399" s="112"/>
      <c r="J399" s="112"/>
      <c r="K399" s="112"/>
      <c r="L399" s="112"/>
      <c r="M399" s="112"/>
      <c r="N399" s="112"/>
      <c r="O399" s="269">
        <f t="shared" si="7"/>
        <v>0</v>
      </c>
      <c r="P399" s="273"/>
      <c r="Q399" s="120"/>
      <c r="R399" s="45"/>
      <c r="S399" s="56"/>
      <c r="T399" s="64"/>
    </row>
    <row r="400" spans="1:20" x14ac:dyDescent="0.25">
      <c r="A400" s="3"/>
      <c r="B400" s="111" t="s">
        <v>132</v>
      </c>
      <c r="C400" s="345"/>
      <c r="D400" s="112"/>
      <c r="E400" s="112"/>
      <c r="F400" s="112"/>
      <c r="G400" s="112"/>
      <c r="H400" s="112"/>
      <c r="I400" s="112"/>
      <c r="J400" s="112"/>
      <c r="K400" s="112"/>
      <c r="L400" s="112"/>
      <c r="M400" s="112"/>
      <c r="N400" s="112"/>
      <c r="O400" s="269">
        <f t="shared" si="7"/>
        <v>0</v>
      </c>
      <c r="P400" s="273"/>
      <c r="Q400" s="120"/>
      <c r="R400" s="45"/>
      <c r="S400" s="56"/>
      <c r="T400" s="64"/>
    </row>
    <row r="401" spans="1:20" x14ac:dyDescent="0.25">
      <c r="A401" s="3"/>
      <c r="B401" s="111" t="s">
        <v>132</v>
      </c>
      <c r="C401" s="345"/>
      <c r="D401" s="112"/>
      <c r="E401" s="112"/>
      <c r="F401" s="112"/>
      <c r="G401" s="112"/>
      <c r="H401" s="112"/>
      <c r="I401" s="112"/>
      <c r="J401" s="112"/>
      <c r="K401" s="112"/>
      <c r="L401" s="112"/>
      <c r="M401" s="112"/>
      <c r="N401" s="112"/>
      <c r="O401" s="269">
        <f t="shared" si="7"/>
        <v>0</v>
      </c>
      <c r="P401" s="273"/>
      <c r="Q401" s="120"/>
      <c r="R401" s="45"/>
      <c r="S401" s="56"/>
      <c r="T401" s="64"/>
    </row>
    <row r="402" spans="1:20" x14ac:dyDescent="0.25">
      <c r="A402" s="3"/>
      <c r="B402" s="111" t="s">
        <v>132</v>
      </c>
      <c r="C402" s="345"/>
      <c r="D402" s="112"/>
      <c r="E402" s="112"/>
      <c r="F402" s="112"/>
      <c r="G402" s="112"/>
      <c r="H402" s="112"/>
      <c r="I402" s="112"/>
      <c r="J402" s="112"/>
      <c r="K402" s="112"/>
      <c r="L402" s="112"/>
      <c r="M402" s="112"/>
      <c r="N402" s="112"/>
      <c r="O402" s="269">
        <f t="shared" si="7"/>
        <v>0</v>
      </c>
      <c r="P402" s="273"/>
      <c r="Q402" s="120"/>
      <c r="R402" s="45"/>
      <c r="S402" s="56"/>
      <c r="T402" s="64"/>
    </row>
    <row r="403" spans="1:20" x14ac:dyDescent="0.25">
      <c r="A403" s="3"/>
      <c r="B403" s="111" t="s">
        <v>132</v>
      </c>
      <c r="C403" s="345"/>
      <c r="D403" s="112"/>
      <c r="E403" s="112"/>
      <c r="F403" s="112"/>
      <c r="G403" s="112"/>
      <c r="H403" s="112"/>
      <c r="I403" s="112"/>
      <c r="J403" s="112"/>
      <c r="K403" s="112"/>
      <c r="L403" s="112"/>
      <c r="M403" s="112"/>
      <c r="N403" s="112"/>
      <c r="O403" s="269">
        <f t="shared" si="7"/>
        <v>0</v>
      </c>
      <c r="P403" s="273"/>
      <c r="Q403" s="120"/>
      <c r="R403" s="45"/>
      <c r="S403" s="56"/>
      <c r="T403" s="64"/>
    </row>
    <row r="404" spans="1:20" x14ac:dyDescent="0.25">
      <c r="A404" s="3"/>
      <c r="B404" s="111" t="s">
        <v>132</v>
      </c>
      <c r="C404" s="345"/>
      <c r="D404" s="112"/>
      <c r="E404" s="112"/>
      <c r="F404" s="112"/>
      <c r="G404" s="112"/>
      <c r="H404" s="112"/>
      <c r="I404" s="112"/>
      <c r="J404" s="112"/>
      <c r="K404" s="112"/>
      <c r="L404" s="112"/>
      <c r="M404" s="112"/>
      <c r="N404" s="112"/>
      <c r="O404" s="269">
        <f t="shared" si="7"/>
        <v>0</v>
      </c>
      <c r="P404" s="273"/>
      <c r="Q404" s="120"/>
      <c r="R404" s="45"/>
      <c r="S404" s="56"/>
      <c r="T404" s="64"/>
    </row>
    <row r="405" spans="1:20" x14ac:dyDescent="0.25">
      <c r="A405" s="3"/>
      <c r="B405" s="111" t="s">
        <v>132</v>
      </c>
      <c r="C405" s="345"/>
      <c r="D405" s="112"/>
      <c r="E405" s="112"/>
      <c r="F405" s="112"/>
      <c r="G405" s="112"/>
      <c r="H405" s="112"/>
      <c r="I405" s="112"/>
      <c r="J405" s="112"/>
      <c r="K405" s="112"/>
      <c r="L405" s="112"/>
      <c r="M405" s="112"/>
      <c r="N405" s="112"/>
      <c r="O405" s="269">
        <f t="shared" si="7"/>
        <v>0</v>
      </c>
      <c r="P405" s="273"/>
      <c r="Q405" s="120"/>
      <c r="R405" s="45"/>
      <c r="S405" s="56"/>
      <c r="T405" s="64"/>
    </row>
    <row r="406" spans="1:20" x14ac:dyDescent="0.25">
      <c r="A406" s="3"/>
      <c r="B406" s="111" t="s">
        <v>132</v>
      </c>
      <c r="C406" s="346" t="s">
        <v>37</v>
      </c>
      <c r="D406" s="112"/>
      <c r="E406" s="112"/>
      <c r="F406" s="112"/>
      <c r="G406" s="112"/>
      <c r="H406" s="112"/>
      <c r="I406" s="112"/>
      <c r="J406" s="112"/>
      <c r="K406" s="112"/>
      <c r="L406" s="112"/>
      <c r="M406" s="112"/>
      <c r="N406" s="112"/>
      <c r="O406" s="269">
        <f t="shared" si="7"/>
        <v>0</v>
      </c>
      <c r="P406" s="273"/>
      <c r="Q406" s="120"/>
      <c r="R406" s="45"/>
      <c r="S406" s="56"/>
      <c r="T406" s="64"/>
    </row>
    <row r="407" spans="1:20" x14ac:dyDescent="0.25">
      <c r="A407" s="3"/>
      <c r="B407" s="111" t="s">
        <v>132</v>
      </c>
      <c r="C407" s="347"/>
      <c r="D407" s="112"/>
      <c r="E407" s="112"/>
      <c r="F407" s="112"/>
      <c r="G407" s="112"/>
      <c r="H407" s="112"/>
      <c r="I407" s="112"/>
      <c r="J407" s="112"/>
      <c r="K407" s="112"/>
      <c r="L407" s="112"/>
      <c r="M407" s="112"/>
      <c r="N407" s="112"/>
      <c r="O407" s="269">
        <f t="shared" si="7"/>
        <v>0</v>
      </c>
      <c r="P407" s="273"/>
      <c r="Q407" s="120"/>
      <c r="R407" s="45"/>
      <c r="S407" s="56"/>
      <c r="T407" s="64"/>
    </row>
    <row r="408" spans="1:20" x14ac:dyDescent="0.25">
      <c r="A408" s="3"/>
      <c r="B408" s="486" t="s">
        <v>133</v>
      </c>
      <c r="C408" s="487"/>
      <c r="D408" s="487"/>
      <c r="E408" s="487"/>
      <c r="F408" s="487"/>
      <c r="G408" s="487"/>
      <c r="H408" s="487"/>
      <c r="I408" s="487"/>
      <c r="J408" s="487"/>
      <c r="K408" s="487"/>
      <c r="L408" s="487"/>
      <c r="M408" s="487"/>
      <c r="N408" s="487"/>
      <c r="O408" s="487"/>
      <c r="P408" s="122">
        <f>SUM(O410:O423)</f>
        <v>0</v>
      </c>
      <c r="Q408" s="118">
        <f>SUM(Q410:Q423)</f>
        <v>0</v>
      </c>
      <c r="R408" s="45"/>
      <c r="S408" s="56"/>
      <c r="T408" s="64"/>
    </row>
    <row r="409" spans="1:20" x14ac:dyDescent="0.25">
      <c r="A409" s="3"/>
      <c r="B409" s="348" t="s">
        <v>0</v>
      </c>
      <c r="C409" s="267" t="s">
        <v>1</v>
      </c>
      <c r="D409" s="267" t="s">
        <v>2</v>
      </c>
      <c r="E409" s="267" t="s">
        <v>28</v>
      </c>
      <c r="F409" s="267" t="s">
        <v>3</v>
      </c>
      <c r="G409" s="267" t="s">
        <v>4</v>
      </c>
      <c r="H409" s="267" t="s">
        <v>5</v>
      </c>
      <c r="I409" s="267" t="s">
        <v>6</v>
      </c>
      <c r="J409" s="267" t="s">
        <v>7</v>
      </c>
      <c r="K409" s="267" t="s">
        <v>8</v>
      </c>
      <c r="L409" s="267" t="s">
        <v>9</v>
      </c>
      <c r="M409" s="267" t="s">
        <v>10</v>
      </c>
      <c r="N409" s="267" t="s">
        <v>11</v>
      </c>
      <c r="O409" s="267" t="s">
        <v>12</v>
      </c>
      <c r="P409" s="268" t="s">
        <v>22</v>
      </c>
      <c r="Q409" s="119" t="s">
        <v>37</v>
      </c>
      <c r="R409" s="45"/>
      <c r="S409" s="56"/>
      <c r="T409" s="64"/>
    </row>
    <row r="410" spans="1:20" x14ac:dyDescent="0.25">
      <c r="A410" s="3"/>
      <c r="B410" s="111" t="s">
        <v>133</v>
      </c>
      <c r="C410" s="345"/>
      <c r="D410" s="112"/>
      <c r="E410" s="112"/>
      <c r="F410" s="112"/>
      <c r="G410" s="112"/>
      <c r="H410" s="112"/>
      <c r="I410" s="112"/>
      <c r="J410" s="112"/>
      <c r="K410" s="112"/>
      <c r="L410" s="112"/>
      <c r="M410" s="112"/>
      <c r="N410" s="112"/>
      <c r="O410" s="269">
        <f t="shared" si="7"/>
        <v>0</v>
      </c>
      <c r="P410" s="273"/>
      <c r="Q410" s="120"/>
      <c r="R410" s="45"/>
      <c r="S410" s="56"/>
      <c r="T410" s="64"/>
    </row>
    <row r="411" spans="1:20" x14ac:dyDescent="0.25">
      <c r="A411" s="3"/>
      <c r="B411" s="111" t="s">
        <v>133</v>
      </c>
      <c r="C411" s="345"/>
      <c r="D411" s="112"/>
      <c r="E411" s="112"/>
      <c r="F411" s="112"/>
      <c r="G411" s="112"/>
      <c r="H411" s="112"/>
      <c r="I411" s="112"/>
      <c r="J411" s="112"/>
      <c r="K411" s="112"/>
      <c r="L411" s="112"/>
      <c r="M411" s="112"/>
      <c r="N411" s="112"/>
      <c r="O411" s="269">
        <f t="shared" si="7"/>
        <v>0</v>
      </c>
      <c r="P411" s="273"/>
      <c r="Q411" s="120"/>
      <c r="R411" s="45"/>
      <c r="S411" s="56"/>
      <c r="T411" s="64"/>
    </row>
    <row r="412" spans="1:20" x14ac:dyDescent="0.25">
      <c r="A412" s="3"/>
      <c r="B412" s="111" t="s">
        <v>133</v>
      </c>
      <c r="C412" s="345"/>
      <c r="D412" s="112"/>
      <c r="E412" s="112"/>
      <c r="F412" s="112"/>
      <c r="G412" s="112"/>
      <c r="H412" s="112"/>
      <c r="I412" s="112"/>
      <c r="J412" s="112"/>
      <c r="K412" s="112"/>
      <c r="L412" s="112"/>
      <c r="M412" s="112"/>
      <c r="N412" s="112"/>
      <c r="O412" s="269">
        <f t="shared" si="7"/>
        <v>0</v>
      </c>
      <c r="P412" s="273"/>
      <c r="Q412" s="120"/>
      <c r="R412" s="45"/>
      <c r="S412" s="56"/>
      <c r="T412" s="64"/>
    </row>
    <row r="413" spans="1:20" x14ac:dyDescent="0.25">
      <c r="A413" s="3"/>
      <c r="B413" s="111" t="s">
        <v>133</v>
      </c>
      <c r="C413" s="345"/>
      <c r="D413" s="112"/>
      <c r="E413" s="112"/>
      <c r="F413" s="112"/>
      <c r="G413" s="112"/>
      <c r="H413" s="112"/>
      <c r="I413" s="112"/>
      <c r="J413" s="112"/>
      <c r="K413" s="112"/>
      <c r="L413" s="112"/>
      <c r="M413" s="112"/>
      <c r="N413" s="112"/>
      <c r="O413" s="269">
        <f t="shared" si="7"/>
        <v>0</v>
      </c>
      <c r="P413" s="273"/>
      <c r="Q413" s="120"/>
      <c r="R413" s="45"/>
      <c r="S413" s="56"/>
      <c r="T413" s="64"/>
    </row>
    <row r="414" spans="1:20" x14ac:dyDescent="0.25">
      <c r="A414" s="3"/>
      <c r="B414" s="111" t="s">
        <v>133</v>
      </c>
      <c r="C414" s="345"/>
      <c r="D414" s="112"/>
      <c r="E414" s="112"/>
      <c r="F414" s="112"/>
      <c r="G414" s="112"/>
      <c r="H414" s="112"/>
      <c r="I414" s="112"/>
      <c r="J414" s="112"/>
      <c r="K414" s="112"/>
      <c r="L414" s="112"/>
      <c r="M414" s="112"/>
      <c r="N414" s="112"/>
      <c r="O414" s="269">
        <f t="shared" si="7"/>
        <v>0</v>
      </c>
      <c r="P414" s="273"/>
      <c r="Q414" s="120"/>
      <c r="R414" s="45"/>
      <c r="S414" s="56"/>
      <c r="T414" s="64"/>
    </row>
    <row r="415" spans="1:20" x14ac:dyDescent="0.25">
      <c r="A415" s="3"/>
      <c r="B415" s="111" t="s">
        <v>133</v>
      </c>
      <c r="C415" s="345"/>
      <c r="D415" s="112"/>
      <c r="E415" s="112"/>
      <c r="F415" s="112"/>
      <c r="G415" s="112"/>
      <c r="H415" s="112"/>
      <c r="I415" s="112"/>
      <c r="J415" s="112"/>
      <c r="K415" s="112"/>
      <c r="L415" s="112"/>
      <c r="M415" s="112"/>
      <c r="N415" s="112"/>
      <c r="O415" s="269">
        <f t="shared" si="7"/>
        <v>0</v>
      </c>
      <c r="P415" s="273"/>
      <c r="Q415" s="120"/>
      <c r="R415" s="45"/>
      <c r="S415" s="56"/>
      <c r="T415" s="64"/>
    </row>
    <row r="416" spans="1:20" x14ac:dyDescent="0.25">
      <c r="A416" s="3"/>
      <c r="B416" s="111" t="s">
        <v>133</v>
      </c>
      <c r="C416" s="345"/>
      <c r="D416" s="112"/>
      <c r="E416" s="112"/>
      <c r="F416" s="112"/>
      <c r="G416" s="112"/>
      <c r="H416" s="112"/>
      <c r="I416" s="112"/>
      <c r="J416" s="112"/>
      <c r="K416" s="112"/>
      <c r="L416" s="112"/>
      <c r="M416" s="112"/>
      <c r="N416" s="112"/>
      <c r="O416" s="269">
        <f t="shared" ref="O416:O651" si="8">SUM(F416:N416)</f>
        <v>0</v>
      </c>
      <c r="P416" s="273"/>
      <c r="Q416" s="120"/>
      <c r="R416" s="45"/>
      <c r="S416" s="56"/>
      <c r="T416" s="64"/>
    </row>
    <row r="417" spans="1:20" x14ac:dyDescent="0.25">
      <c r="A417" s="3"/>
      <c r="B417" s="111" t="s">
        <v>133</v>
      </c>
      <c r="C417" s="345"/>
      <c r="D417" s="112"/>
      <c r="E417" s="112"/>
      <c r="F417" s="112"/>
      <c r="G417" s="112"/>
      <c r="H417" s="112"/>
      <c r="I417" s="112"/>
      <c r="J417" s="112"/>
      <c r="K417" s="112"/>
      <c r="L417" s="112"/>
      <c r="M417" s="112"/>
      <c r="N417" s="112"/>
      <c r="O417" s="269">
        <f t="shared" si="8"/>
        <v>0</v>
      </c>
      <c r="P417" s="273"/>
      <c r="Q417" s="120"/>
      <c r="R417" s="45"/>
      <c r="S417" s="56"/>
      <c r="T417" s="64"/>
    </row>
    <row r="418" spans="1:20" x14ac:dyDescent="0.25">
      <c r="A418" s="3"/>
      <c r="B418" s="111" t="s">
        <v>133</v>
      </c>
      <c r="C418" s="345"/>
      <c r="D418" s="112"/>
      <c r="E418" s="112"/>
      <c r="F418" s="112"/>
      <c r="G418" s="112"/>
      <c r="H418" s="112"/>
      <c r="I418" s="112"/>
      <c r="J418" s="112"/>
      <c r="K418" s="112"/>
      <c r="L418" s="112"/>
      <c r="M418" s="112"/>
      <c r="N418" s="112"/>
      <c r="O418" s="269">
        <f t="shared" si="8"/>
        <v>0</v>
      </c>
      <c r="P418" s="273"/>
      <c r="Q418" s="120"/>
      <c r="R418" s="45"/>
      <c r="S418" s="56"/>
      <c r="T418" s="64"/>
    </row>
    <row r="419" spans="1:20" x14ac:dyDescent="0.25">
      <c r="A419" s="3"/>
      <c r="B419" s="111" t="s">
        <v>133</v>
      </c>
      <c r="C419" s="345"/>
      <c r="D419" s="112"/>
      <c r="E419" s="112"/>
      <c r="F419" s="112"/>
      <c r="G419" s="112"/>
      <c r="H419" s="112"/>
      <c r="I419" s="112"/>
      <c r="J419" s="112"/>
      <c r="K419" s="112"/>
      <c r="L419" s="112"/>
      <c r="M419" s="112"/>
      <c r="N419" s="112"/>
      <c r="O419" s="269">
        <f t="shared" si="8"/>
        <v>0</v>
      </c>
      <c r="P419" s="273"/>
      <c r="Q419" s="120"/>
      <c r="R419" s="45"/>
      <c r="S419" s="56"/>
      <c r="T419" s="64"/>
    </row>
    <row r="420" spans="1:20" x14ac:dyDescent="0.25">
      <c r="A420" s="3"/>
      <c r="B420" s="111" t="s">
        <v>133</v>
      </c>
      <c r="C420" s="345"/>
      <c r="D420" s="112"/>
      <c r="E420" s="112"/>
      <c r="F420" s="112"/>
      <c r="G420" s="112"/>
      <c r="H420" s="112"/>
      <c r="I420" s="112"/>
      <c r="J420" s="112"/>
      <c r="K420" s="112"/>
      <c r="L420" s="112"/>
      <c r="M420" s="112"/>
      <c r="N420" s="112"/>
      <c r="O420" s="269">
        <f t="shared" si="8"/>
        <v>0</v>
      </c>
      <c r="P420" s="273"/>
      <c r="Q420" s="120"/>
      <c r="R420" s="45"/>
      <c r="S420" s="56"/>
      <c r="T420" s="64"/>
    </row>
    <row r="421" spans="1:20" x14ac:dyDescent="0.25">
      <c r="A421" s="3"/>
      <c r="B421" s="111" t="s">
        <v>133</v>
      </c>
      <c r="C421" s="345"/>
      <c r="D421" s="112"/>
      <c r="E421" s="112"/>
      <c r="F421" s="112"/>
      <c r="G421" s="112"/>
      <c r="H421" s="112"/>
      <c r="I421" s="112"/>
      <c r="J421" s="112"/>
      <c r="K421" s="112"/>
      <c r="L421" s="112"/>
      <c r="M421" s="112"/>
      <c r="N421" s="112"/>
      <c r="O421" s="269">
        <f t="shared" si="8"/>
        <v>0</v>
      </c>
      <c r="P421" s="273"/>
      <c r="Q421" s="120"/>
      <c r="R421" s="45"/>
      <c r="S421" s="56"/>
      <c r="T421" s="64"/>
    </row>
    <row r="422" spans="1:20" x14ac:dyDescent="0.25">
      <c r="A422" s="3"/>
      <c r="B422" s="111" t="s">
        <v>133</v>
      </c>
      <c r="C422" s="346" t="s">
        <v>37</v>
      </c>
      <c r="D422" s="112"/>
      <c r="E422" s="112"/>
      <c r="F422" s="112"/>
      <c r="G422" s="112"/>
      <c r="H422" s="112"/>
      <c r="I422" s="112"/>
      <c r="J422" s="112"/>
      <c r="K422" s="112"/>
      <c r="L422" s="112"/>
      <c r="M422" s="112"/>
      <c r="N422" s="112"/>
      <c r="O422" s="269">
        <f t="shared" si="8"/>
        <v>0</v>
      </c>
      <c r="P422" s="273"/>
      <c r="Q422" s="120"/>
      <c r="R422" s="45"/>
      <c r="S422" s="56"/>
      <c r="T422" s="64"/>
    </row>
    <row r="423" spans="1:20" x14ac:dyDescent="0.25">
      <c r="A423" s="3"/>
      <c r="B423" s="111" t="s">
        <v>133</v>
      </c>
      <c r="C423" s="347"/>
      <c r="D423" s="112"/>
      <c r="E423" s="112"/>
      <c r="F423" s="112"/>
      <c r="G423" s="112"/>
      <c r="H423" s="112"/>
      <c r="I423" s="112"/>
      <c r="J423" s="112"/>
      <c r="K423" s="112"/>
      <c r="L423" s="112"/>
      <c r="M423" s="112"/>
      <c r="N423" s="112"/>
      <c r="O423" s="269">
        <f t="shared" si="8"/>
        <v>0</v>
      </c>
      <c r="P423" s="273"/>
      <c r="Q423" s="120"/>
      <c r="R423" s="45"/>
      <c r="S423" s="56"/>
      <c r="T423" s="64"/>
    </row>
    <row r="424" spans="1:20" x14ac:dyDescent="0.25">
      <c r="A424" s="3"/>
      <c r="B424" s="486" t="s">
        <v>134</v>
      </c>
      <c r="C424" s="487"/>
      <c r="D424" s="487"/>
      <c r="E424" s="487"/>
      <c r="F424" s="487"/>
      <c r="G424" s="487"/>
      <c r="H424" s="487"/>
      <c r="I424" s="487"/>
      <c r="J424" s="487"/>
      <c r="K424" s="487"/>
      <c r="L424" s="487"/>
      <c r="M424" s="487"/>
      <c r="N424" s="487"/>
      <c r="O424" s="487"/>
      <c r="P424" s="122">
        <f>SUM(O426:O436)</f>
        <v>0</v>
      </c>
      <c r="Q424" s="118">
        <f>SUM(Q426:Q436)</f>
        <v>0</v>
      </c>
      <c r="R424" s="45"/>
      <c r="S424" s="56"/>
      <c r="T424" s="64"/>
    </row>
    <row r="425" spans="1:20" x14ac:dyDescent="0.25">
      <c r="A425" s="3"/>
      <c r="B425" s="348" t="s">
        <v>0</v>
      </c>
      <c r="C425" s="267" t="s">
        <v>1</v>
      </c>
      <c r="D425" s="267" t="s">
        <v>2</v>
      </c>
      <c r="E425" s="267" t="s">
        <v>28</v>
      </c>
      <c r="F425" s="267" t="s">
        <v>3</v>
      </c>
      <c r="G425" s="267" t="s">
        <v>4</v>
      </c>
      <c r="H425" s="267" t="s">
        <v>5</v>
      </c>
      <c r="I425" s="267" t="s">
        <v>6</v>
      </c>
      <c r="J425" s="267" t="s">
        <v>7</v>
      </c>
      <c r="K425" s="267" t="s">
        <v>8</v>
      </c>
      <c r="L425" s="267" t="s">
        <v>9</v>
      </c>
      <c r="M425" s="267" t="s">
        <v>10</v>
      </c>
      <c r="N425" s="267" t="s">
        <v>11</v>
      </c>
      <c r="O425" s="267" t="s">
        <v>12</v>
      </c>
      <c r="P425" s="268" t="s">
        <v>22</v>
      </c>
      <c r="Q425" s="119" t="s">
        <v>37</v>
      </c>
      <c r="R425" s="45"/>
      <c r="S425" s="56"/>
      <c r="T425" s="64"/>
    </row>
    <row r="426" spans="1:20" x14ac:dyDescent="0.25">
      <c r="A426" s="3"/>
      <c r="B426" s="111" t="s">
        <v>134</v>
      </c>
      <c r="C426" s="345"/>
      <c r="D426" s="112"/>
      <c r="E426" s="112"/>
      <c r="F426" s="112"/>
      <c r="G426" s="112"/>
      <c r="H426" s="112"/>
      <c r="I426" s="112"/>
      <c r="J426" s="112"/>
      <c r="K426" s="112"/>
      <c r="L426" s="112"/>
      <c r="M426" s="112"/>
      <c r="N426" s="112"/>
      <c r="O426" s="269">
        <f t="shared" si="8"/>
        <v>0</v>
      </c>
      <c r="P426" s="273"/>
      <c r="Q426" s="120"/>
      <c r="R426" s="45"/>
      <c r="S426" s="56"/>
      <c r="T426" s="64"/>
    </row>
    <row r="427" spans="1:20" x14ac:dyDescent="0.25">
      <c r="A427" s="3"/>
      <c r="B427" s="111" t="s">
        <v>134</v>
      </c>
      <c r="C427" s="345"/>
      <c r="D427" s="112"/>
      <c r="E427" s="112"/>
      <c r="F427" s="112"/>
      <c r="G427" s="112"/>
      <c r="H427" s="112"/>
      <c r="I427" s="112"/>
      <c r="J427" s="112"/>
      <c r="K427" s="112"/>
      <c r="L427" s="112"/>
      <c r="M427" s="112"/>
      <c r="N427" s="112"/>
      <c r="O427" s="269">
        <f t="shared" si="8"/>
        <v>0</v>
      </c>
      <c r="P427" s="273"/>
      <c r="Q427" s="120"/>
      <c r="R427" s="45"/>
      <c r="S427" s="56"/>
      <c r="T427" s="64"/>
    </row>
    <row r="428" spans="1:20" x14ac:dyDescent="0.25">
      <c r="A428" s="3"/>
      <c r="B428" s="111" t="s">
        <v>134</v>
      </c>
      <c r="C428" s="345"/>
      <c r="D428" s="112"/>
      <c r="E428" s="112"/>
      <c r="F428" s="112"/>
      <c r="G428" s="112"/>
      <c r="H428" s="112"/>
      <c r="I428" s="112"/>
      <c r="J428" s="112"/>
      <c r="K428" s="112"/>
      <c r="L428" s="112"/>
      <c r="M428" s="112"/>
      <c r="N428" s="112"/>
      <c r="O428" s="269">
        <f t="shared" si="8"/>
        <v>0</v>
      </c>
      <c r="P428" s="273"/>
      <c r="Q428" s="120"/>
      <c r="R428" s="45"/>
      <c r="S428" s="56"/>
      <c r="T428" s="64"/>
    </row>
    <row r="429" spans="1:20" x14ac:dyDescent="0.25">
      <c r="A429" s="3"/>
      <c r="B429" s="111" t="s">
        <v>134</v>
      </c>
      <c r="C429" s="345"/>
      <c r="D429" s="112"/>
      <c r="E429" s="112"/>
      <c r="F429" s="112"/>
      <c r="G429" s="112"/>
      <c r="H429" s="112"/>
      <c r="I429" s="112"/>
      <c r="J429" s="112"/>
      <c r="K429" s="112"/>
      <c r="L429" s="112"/>
      <c r="M429" s="112"/>
      <c r="N429" s="112"/>
      <c r="O429" s="269">
        <f t="shared" si="8"/>
        <v>0</v>
      </c>
      <c r="P429" s="273"/>
      <c r="Q429" s="120"/>
      <c r="R429" s="45"/>
      <c r="S429" s="56"/>
      <c r="T429" s="64"/>
    </row>
    <row r="430" spans="1:20" x14ac:dyDescent="0.25">
      <c r="A430" s="3"/>
      <c r="B430" s="111" t="s">
        <v>134</v>
      </c>
      <c r="C430" s="345"/>
      <c r="D430" s="112"/>
      <c r="E430" s="112"/>
      <c r="F430" s="112"/>
      <c r="G430" s="112"/>
      <c r="H430" s="112"/>
      <c r="I430" s="112"/>
      <c r="J430" s="112"/>
      <c r="K430" s="112"/>
      <c r="L430" s="112"/>
      <c r="M430" s="112"/>
      <c r="N430" s="112"/>
      <c r="O430" s="269">
        <f t="shared" si="8"/>
        <v>0</v>
      </c>
      <c r="P430" s="273"/>
      <c r="Q430" s="120"/>
      <c r="R430" s="45"/>
      <c r="S430" s="56"/>
      <c r="T430" s="64"/>
    </row>
    <row r="431" spans="1:20" x14ac:dyDescent="0.25">
      <c r="A431" s="3"/>
      <c r="B431" s="111" t="s">
        <v>134</v>
      </c>
      <c r="C431" s="345"/>
      <c r="D431" s="112"/>
      <c r="E431" s="112"/>
      <c r="F431" s="112"/>
      <c r="G431" s="112"/>
      <c r="H431" s="112"/>
      <c r="I431" s="112"/>
      <c r="J431" s="112"/>
      <c r="K431" s="112"/>
      <c r="L431" s="112"/>
      <c r="M431" s="112"/>
      <c r="N431" s="112"/>
      <c r="O431" s="269">
        <f t="shared" si="8"/>
        <v>0</v>
      </c>
      <c r="P431" s="273"/>
      <c r="Q431" s="120"/>
      <c r="R431" s="45"/>
      <c r="S431" s="56"/>
      <c r="T431" s="64"/>
    </row>
    <row r="432" spans="1:20" x14ac:dyDescent="0.25">
      <c r="A432" s="3"/>
      <c r="B432" s="111" t="s">
        <v>134</v>
      </c>
      <c r="C432" s="345"/>
      <c r="D432" s="112"/>
      <c r="E432" s="112"/>
      <c r="F432" s="112"/>
      <c r="G432" s="112"/>
      <c r="H432" s="112"/>
      <c r="I432" s="112"/>
      <c r="J432" s="112"/>
      <c r="K432" s="112"/>
      <c r="L432" s="112"/>
      <c r="M432" s="112"/>
      <c r="N432" s="112"/>
      <c r="O432" s="269">
        <f t="shared" si="8"/>
        <v>0</v>
      </c>
      <c r="P432" s="273"/>
      <c r="Q432" s="120"/>
      <c r="R432" s="45"/>
      <c r="S432" s="56"/>
      <c r="T432" s="64"/>
    </row>
    <row r="433" spans="1:20" x14ac:dyDescent="0.25">
      <c r="A433" s="3"/>
      <c r="B433" s="111" t="s">
        <v>134</v>
      </c>
      <c r="C433" s="345"/>
      <c r="D433" s="112"/>
      <c r="E433" s="112"/>
      <c r="F433" s="112"/>
      <c r="G433" s="112"/>
      <c r="H433" s="112"/>
      <c r="I433" s="112"/>
      <c r="J433" s="112"/>
      <c r="K433" s="112"/>
      <c r="L433" s="112"/>
      <c r="M433" s="112"/>
      <c r="N433" s="112"/>
      <c r="O433" s="269">
        <f t="shared" si="8"/>
        <v>0</v>
      </c>
      <c r="P433" s="273"/>
      <c r="Q433" s="120"/>
      <c r="R433" s="45"/>
      <c r="S433" s="56"/>
      <c r="T433" s="64"/>
    </row>
    <row r="434" spans="1:20" x14ac:dyDescent="0.25">
      <c r="A434" s="3"/>
      <c r="B434" s="111" t="s">
        <v>134</v>
      </c>
      <c r="C434" s="345"/>
      <c r="D434" s="112"/>
      <c r="E434" s="112"/>
      <c r="F434" s="112"/>
      <c r="G434" s="112"/>
      <c r="H434" s="112"/>
      <c r="I434" s="112"/>
      <c r="J434" s="112"/>
      <c r="K434" s="112"/>
      <c r="L434" s="112"/>
      <c r="M434" s="112"/>
      <c r="N434" s="112"/>
      <c r="O434" s="269">
        <f t="shared" si="8"/>
        <v>0</v>
      </c>
      <c r="P434" s="273"/>
      <c r="Q434" s="120"/>
      <c r="R434" s="45"/>
      <c r="S434" s="56"/>
      <c r="T434" s="64"/>
    </row>
    <row r="435" spans="1:20" x14ac:dyDescent="0.25">
      <c r="A435" s="3"/>
      <c r="B435" s="111" t="s">
        <v>134</v>
      </c>
      <c r="C435" s="346" t="s">
        <v>37</v>
      </c>
      <c r="D435" s="112"/>
      <c r="E435" s="112"/>
      <c r="F435" s="112"/>
      <c r="G435" s="112"/>
      <c r="H435" s="112"/>
      <c r="I435" s="112"/>
      <c r="J435" s="112"/>
      <c r="K435" s="112"/>
      <c r="L435" s="112"/>
      <c r="M435" s="112"/>
      <c r="N435" s="112"/>
      <c r="O435" s="269">
        <f t="shared" si="8"/>
        <v>0</v>
      </c>
      <c r="P435" s="273"/>
      <c r="Q435" s="120"/>
      <c r="R435" s="45"/>
      <c r="S435" s="56"/>
      <c r="T435" s="64"/>
    </row>
    <row r="436" spans="1:20" x14ac:dyDescent="0.25">
      <c r="A436" s="3"/>
      <c r="B436" s="111" t="s">
        <v>134</v>
      </c>
      <c r="C436" s="347"/>
      <c r="D436" s="112"/>
      <c r="E436" s="112"/>
      <c r="F436" s="112"/>
      <c r="G436" s="112"/>
      <c r="H436" s="112"/>
      <c r="I436" s="112"/>
      <c r="J436" s="112"/>
      <c r="K436" s="112"/>
      <c r="L436" s="112"/>
      <c r="M436" s="112"/>
      <c r="N436" s="112"/>
      <c r="O436" s="269">
        <f t="shared" si="8"/>
        <v>0</v>
      </c>
      <c r="P436" s="273"/>
      <c r="Q436" s="120"/>
      <c r="R436" s="45"/>
      <c r="S436" s="56"/>
      <c r="T436" s="64"/>
    </row>
    <row r="437" spans="1:20" x14ac:dyDescent="0.25">
      <c r="A437" s="3"/>
      <c r="B437" s="486" t="s">
        <v>135</v>
      </c>
      <c r="C437" s="487"/>
      <c r="D437" s="487"/>
      <c r="E437" s="487"/>
      <c r="F437" s="487"/>
      <c r="G437" s="487"/>
      <c r="H437" s="487"/>
      <c r="I437" s="487"/>
      <c r="J437" s="487"/>
      <c r="K437" s="487"/>
      <c r="L437" s="487"/>
      <c r="M437" s="487"/>
      <c r="N437" s="487"/>
      <c r="O437" s="487"/>
      <c r="P437" s="122">
        <f>SUM(O439:O447)</f>
        <v>0</v>
      </c>
      <c r="Q437" s="118">
        <f>SUM(Q439:Q447)</f>
        <v>0</v>
      </c>
      <c r="R437" s="45"/>
      <c r="S437" s="56"/>
      <c r="T437" s="64"/>
    </row>
    <row r="438" spans="1:20" x14ac:dyDescent="0.25">
      <c r="A438" s="3"/>
      <c r="B438" s="348" t="s">
        <v>0</v>
      </c>
      <c r="C438" s="267" t="s">
        <v>1</v>
      </c>
      <c r="D438" s="267" t="s">
        <v>2</v>
      </c>
      <c r="E438" s="267" t="s">
        <v>28</v>
      </c>
      <c r="F438" s="267" t="s">
        <v>3</v>
      </c>
      <c r="G438" s="267" t="s">
        <v>4</v>
      </c>
      <c r="H438" s="267" t="s">
        <v>5</v>
      </c>
      <c r="I438" s="267" t="s">
        <v>6</v>
      </c>
      <c r="J438" s="267" t="s">
        <v>7</v>
      </c>
      <c r="K438" s="267" t="s">
        <v>8</v>
      </c>
      <c r="L438" s="267" t="s">
        <v>9</v>
      </c>
      <c r="M438" s="267" t="s">
        <v>10</v>
      </c>
      <c r="N438" s="267" t="s">
        <v>11</v>
      </c>
      <c r="O438" s="267" t="s">
        <v>12</v>
      </c>
      <c r="P438" s="268" t="s">
        <v>22</v>
      </c>
      <c r="Q438" s="119" t="s">
        <v>37</v>
      </c>
      <c r="R438" s="45"/>
      <c r="S438" s="56"/>
      <c r="T438" s="64"/>
    </row>
    <row r="439" spans="1:20" x14ac:dyDescent="0.25">
      <c r="A439" s="3"/>
      <c r="B439" s="111" t="s">
        <v>135</v>
      </c>
      <c r="C439" s="345"/>
      <c r="D439" s="112"/>
      <c r="E439" s="112"/>
      <c r="F439" s="112"/>
      <c r="G439" s="112"/>
      <c r="H439" s="112"/>
      <c r="I439" s="112"/>
      <c r="J439" s="112"/>
      <c r="K439" s="112"/>
      <c r="L439" s="112"/>
      <c r="M439" s="112"/>
      <c r="N439" s="112"/>
      <c r="O439" s="269">
        <f t="shared" si="8"/>
        <v>0</v>
      </c>
      <c r="P439" s="273"/>
      <c r="Q439" s="120"/>
      <c r="R439" s="45"/>
      <c r="S439" s="56"/>
      <c r="T439" s="64"/>
    </row>
    <row r="440" spans="1:20" x14ac:dyDescent="0.25">
      <c r="A440" s="3"/>
      <c r="B440" s="111" t="s">
        <v>135</v>
      </c>
      <c r="C440" s="345"/>
      <c r="D440" s="112"/>
      <c r="E440" s="112"/>
      <c r="F440" s="112"/>
      <c r="G440" s="112"/>
      <c r="H440" s="112"/>
      <c r="I440" s="112"/>
      <c r="J440" s="112"/>
      <c r="K440" s="112"/>
      <c r="L440" s="112"/>
      <c r="M440" s="112"/>
      <c r="N440" s="112"/>
      <c r="O440" s="269">
        <f t="shared" si="8"/>
        <v>0</v>
      </c>
      <c r="P440" s="273"/>
      <c r="Q440" s="120"/>
      <c r="R440" s="45"/>
      <c r="S440" s="56"/>
      <c r="T440" s="64"/>
    </row>
    <row r="441" spans="1:20" x14ac:dyDescent="0.25">
      <c r="A441" s="3"/>
      <c r="B441" s="111" t="s">
        <v>135</v>
      </c>
      <c r="C441" s="345"/>
      <c r="D441" s="112"/>
      <c r="E441" s="112"/>
      <c r="F441" s="112"/>
      <c r="G441" s="112"/>
      <c r="H441" s="112"/>
      <c r="I441" s="112"/>
      <c r="J441" s="112"/>
      <c r="K441" s="112"/>
      <c r="L441" s="112"/>
      <c r="M441" s="112"/>
      <c r="N441" s="112"/>
      <c r="O441" s="269">
        <f t="shared" si="8"/>
        <v>0</v>
      </c>
      <c r="P441" s="273"/>
      <c r="Q441" s="120"/>
      <c r="R441" s="45"/>
      <c r="S441" s="56"/>
      <c r="T441" s="64"/>
    </row>
    <row r="442" spans="1:20" x14ac:dyDescent="0.25">
      <c r="A442" s="3"/>
      <c r="B442" s="111" t="s">
        <v>135</v>
      </c>
      <c r="C442" s="345"/>
      <c r="D442" s="112"/>
      <c r="E442" s="112"/>
      <c r="F442" s="112"/>
      <c r="G442" s="112"/>
      <c r="H442" s="112"/>
      <c r="I442" s="112"/>
      <c r="J442" s="112"/>
      <c r="K442" s="112"/>
      <c r="L442" s="112"/>
      <c r="M442" s="112"/>
      <c r="N442" s="112"/>
      <c r="O442" s="269">
        <f t="shared" si="8"/>
        <v>0</v>
      </c>
      <c r="P442" s="273"/>
      <c r="Q442" s="120"/>
      <c r="R442" s="45"/>
      <c r="S442" s="56"/>
      <c r="T442" s="64"/>
    </row>
    <row r="443" spans="1:20" x14ac:dyDescent="0.25">
      <c r="A443" s="3"/>
      <c r="B443" s="111" t="s">
        <v>135</v>
      </c>
      <c r="C443" s="345"/>
      <c r="D443" s="112"/>
      <c r="E443" s="112"/>
      <c r="F443" s="112"/>
      <c r="G443" s="112"/>
      <c r="H443" s="112"/>
      <c r="I443" s="112"/>
      <c r="J443" s="112"/>
      <c r="K443" s="112"/>
      <c r="L443" s="112"/>
      <c r="M443" s="112"/>
      <c r="N443" s="112"/>
      <c r="O443" s="269">
        <f t="shared" si="8"/>
        <v>0</v>
      </c>
      <c r="P443" s="273"/>
      <c r="Q443" s="120"/>
      <c r="R443" s="45"/>
      <c r="S443" s="56"/>
      <c r="T443" s="64"/>
    </row>
    <row r="444" spans="1:20" x14ac:dyDescent="0.25">
      <c r="A444" s="3"/>
      <c r="B444" s="111" t="s">
        <v>135</v>
      </c>
      <c r="C444" s="345"/>
      <c r="D444" s="112"/>
      <c r="E444" s="112"/>
      <c r="F444" s="112"/>
      <c r="G444" s="112"/>
      <c r="H444" s="112"/>
      <c r="I444" s="112"/>
      <c r="J444" s="112"/>
      <c r="K444" s="112"/>
      <c r="L444" s="112"/>
      <c r="M444" s="112"/>
      <c r="N444" s="112"/>
      <c r="O444" s="269">
        <f t="shared" si="8"/>
        <v>0</v>
      </c>
      <c r="P444" s="273"/>
      <c r="Q444" s="120"/>
      <c r="R444" s="45"/>
      <c r="S444" s="56"/>
      <c r="T444" s="64"/>
    </row>
    <row r="445" spans="1:20" x14ac:dyDescent="0.25">
      <c r="A445" s="3"/>
      <c r="B445" s="111" t="s">
        <v>135</v>
      </c>
      <c r="C445" s="345"/>
      <c r="D445" s="112"/>
      <c r="E445" s="112"/>
      <c r="F445" s="112"/>
      <c r="G445" s="112"/>
      <c r="H445" s="112"/>
      <c r="I445" s="112"/>
      <c r="J445" s="112"/>
      <c r="K445" s="112"/>
      <c r="L445" s="112"/>
      <c r="M445" s="112"/>
      <c r="N445" s="112"/>
      <c r="O445" s="269">
        <f t="shared" si="8"/>
        <v>0</v>
      </c>
      <c r="P445" s="273"/>
      <c r="Q445" s="120"/>
      <c r="R445" s="45"/>
      <c r="S445" s="56"/>
      <c r="T445" s="64"/>
    </row>
    <row r="446" spans="1:20" x14ac:dyDescent="0.25">
      <c r="A446" s="3"/>
      <c r="B446" s="111" t="s">
        <v>135</v>
      </c>
      <c r="C446" s="346" t="s">
        <v>37</v>
      </c>
      <c r="D446" s="112"/>
      <c r="E446" s="112"/>
      <c r="F446" s="112"/>
      <c r="G446" s="112"/>
      <c r="H446" s="112"/>
      <c r="I446" s="112"/>
      <c r="J446" s="112"/>
      <c r="K446" s="112"/>
      <c r="L446" s="112"/>
      <c r="M446" s="112"/>
      <c r="N446" s="112"/>
      <c r="O446" s="269">
        <f t="shared" si="8"/>
        <v>0</v>
      </c>
      <c r="P446" s="273"/>
      <c r="Q446" s="120"/>
      <c r="R446" s="45"/>
      <c r="S446" s="56"/>
      <c r="T446" s="64"/>
    </row>
    <row r="447" spans="1:20" x14ac:dyDescent="0.25">
      <c r="A447" s="3"/>
      <c r="B447" s="111" t="s">
        <v>135</v>
      </c>
      <c r="C447" s="347"/>
      <c r="D447" s="112"/>
      <c r="E447" s="112"/>
      <c r="F447" s="112"/>
      <c r="G447" s="112"/>
      <c r="H447" s="112"/>
      <c r="I447" s="112"/>
      <c r="J447" s="112"/>
      <c r="K447" s="112"/>
      <c r="L447" s="112"/>
      <c r="M447" s="112"/>
      <c r="N447" s="112"/>
      <c r="O447" s="269">
        <f t="shared" si="8"/>
        <v>0</v>
      </c>
      <c r="P447" s="273"/>
      <c r="Q447" s="120"/>
      <c r="R447" s="45"/>
      <c r="S447" s="56"/>
      <c r="T447" s="64"/>
    </row>
    <row r="448" spans="1:20" x14ac:dyDescent="0.25">
      <c r="A448" s="3"/>
      <c r="B448" s="486" t="s">
        <v>136</v>
      </c>
      <c r="C448" s="487"/>
      <c r="D448" s="487"/>
      <c r="E448" s="487"/>
      <c r="F448" s="487"/>
      <c r="G448" s="487"/>
      <c r="H448" s="487"/>
      <c r="I448" s="487"/>
      <c r="J448" s="487"/>
      <c r="K448" s="487"/>
      <c r="L448" s="487"/>
      <c r="M448" s="487"/>
      <c r="N448" s="487"/>
      <c r="O448" s="487"/>
      <c r="P448" s="122">
        <f>SUM(O450:O458)</f>
        <v>0</v>
      </c>
      <c r="Q448" s="118">
        <f>SUM(Q450:Q458)</f>
        <v>0</v>
      </c>
      <c r="R448" s="45"/>
      <c r="S448" s="56"/>
      <c r="T448" s="64"/>
    </row>
    <row r="449" spans="1:20" x14ac:dyDescent="0.25">
      <c r="A449" s="3"/>
      <c r="B449" s="348" t="s">
        <v>0</v>
      </c>
      <c r="C449" s="267" t="s">
        <v>1</v>
      </c>
      <c r="D449" s="267" t="s">
        <v>2</v>
      </c>
      <c r="E449" s="267" t="s">
        <v>28</v>
      </c>
      <c r="F449" s="267" t="s">
        <v>3</v>
      </c>
      <c r="G449" s="267" t="s">
        <v>4</v>
      </c>
      <c r="H449" s="267" t="s">
        <v>5</v>
      </c>
      <c r="I449" s="267" t="s">
        <v>6</v>
      </c>
      <c r="J449" s="267" t="s">
        <v>7</v>
      </c>
      <c r="K449" s="267" t="s">
        <v>8</v>
      </c>
      <c r="L449" s="267" t="s">
        <v>9</v>
      </c>
      <c r="M449" s="267" t="s">
        <v>10</v>
      </c>
      <c r="N449" s="267" t="s">
        <v>11</v>
      </c>
      <c r="O449" s="267" t="s">
        <v>12</v>
      </c>
      <c r="P449" s="268" t="s">
        <v>22</v>
      </c>
      <c r="Q449" s="119" t="s">
        <v>37</v>
      </c>
      <c r="R449" s="45"/>
      <c r="S449" s="56"/>
      <c r="T449" s="64"/>
    </row>
    <row r="450" spans="1:20" x14ac:dyDescent="0.25">
      <c r="A450" s="3"/>
      <c r="B450" s="111" t="s">
        <v>136</v>
      </c>
      <c r="C450" s="345"/>
      <c r="D450" s="112"/>
      <c r="E450" s="112"/>
      <c r="F450" s="112"/>
      <c r="G450" s="112"/>
      <c r="H450" s="112"/>
      <c r="I450" s="112"/>
      <c r="J450" s="112"/>
      <c r="K450" s="112"/>
      <c r="L450" s="112"/>
      <c r="M450" s="112"/>
      <c r="N450" s="112"/>
      <c r="O450" s="269">
        <f t="shared" si="8"/>
        <v>0</v>
      </c>
      <c r="P450" s="273"/>
      <c r="Q450" s="120"/>
      <c r="R450" s="45"/>
      <c r="S450" s="56"/>
      <c r="T450" s="64"/>
    </row>
    <row r="451" spans="1:20" x14ac:dyDescent="0.25">
      <c r="A451" s="3"/>
      <c r="B451" s="111" t="s">
        <v>136</v>
      </c>
      <c r="C451" s="345"/>
      <c r="D451" s="112"/>
      <c r="E451" s="112"/>
      <c r="F451" s="112"/>
      <c r="G451" s="112"/>
      <c r="H451" s="112"/>
      <c r="I451" s="112"/>
      <c r="J451" s="112"/>
      <c r="K451" s="112"/>
      <c r="L451" s="112"/>
      <c r="M451" s="112"/>
      <c r="N451" s="112"/>
      <c r="O451" s="269">
        <f t="shared" si="8"/>
        <v>0</v>
      </c>
      <c r="P451" s="273"/>
      <c r="Q451" s="120"/>
      <c r="R451" s="45"/>
      <c r="S451" s="56"/>
      <c r="T451" s="64"/>
    </row>
    <row r="452" spans="1:20" x14ac:dyDescent="0.25">
      <c r="A452" s="3"/>
      <c r="B452" s="111" t="s">
        <v>136</v>
      </c>
      <c r="C452" s="345"/>
      <c r="D452" s="112"/>
      <c r="E452" s="112"/>
      <c r="F452" s="112"/>
      <c r="G452" s="112"/>
      <c r="H452" s="112"/>
      <c r="I452" s="112"/>
      <c r="J452" s="112"/>
      <c r="K452" s="112"/>
      <c r="L452" s="112"/>
      <c r="M452" s="112"/>
      <c r="N452" s="112"/>
      <c r="O452" s="269">
        <f t="shared" si="8"/>
        <v>0</v>
      </c>
      <c r="P452" s="273"/>
      <c r="Q452" s="120"/>
      <c r="R452" s="45"/>
      <c r="S452" s="56"/>
      <c r="T452" s="64"/>
    </row>
    <row r="453" spans="1:20" x14ac:dyDescent="0.25">
      <c r="A453" s="3"/>
      <c r="B453" s="111" t="s">
        <v>136</v>
      </c>
      <c r="C453" s="345"/>
      <c r="D453" s="112"/>
      <c r="E453" s="112"/>
      <c r="F453" s="112"/>
      <c r="G453" s="112"/>
      <c r="H453" s="112"/>
      <c r="I453" s="112"/>
      <c r="J453" s="112"/>
      <c r="K453" s="112"/>
      <c r="L453" s="112"/>
      <c r="M453" s="112"/>
      <c r="N453" s="112"/>
      <c r="O453" s="269">
        <f t="shared" si="8"/>
        <v>0</v>
      </c>
      <c r="P453" s="273"/>
      <c r="Q453" s="120"/>
      <c r="R453" s="45"/>
      <c r="S453" s="56"/>
      <c r="T453" s="64"/>
    </row>
    <row r="454" spans="1:20" x14ac:dyDescent="0.25">
      <c r="A454" s="3"/>
      <c r="B454" s="111" t="s">
        <v>136</v>
      </c>
      <c r="C454" s="345"/>
      <c r="D454" s="112"/>
      <c r="E454" s="112"/>
      <c r="F454" s="112"/>
      <c r="G454" s="112"/>
      <c r="H454" s="112"/>
      <c r="I454" s="112"/>
      <c r="J454" s="112"/>
      <c r="K454" s="112"/>
      <c r="L454" s="112"/>
      <c r="M454" s="112"/>
      <c r="N454" s="112"/>
      <c r="O454" s="269">
        <f t="shared" si="8"/>
        <v>0</v>
      </c>
      <c r="P454" s="273"/>
      <c r="Q454" s="120"/>
      <c r="R454" s="45"/>
      <c r="S454" s="56"/>
      <c r="T454" s="64"/>
    </row>
    <row r="455" spans="1:20" x14ac:dyDescent="0.25">
      <c r="A455" s="3"/>
      <c r="B455" s="111" t="s">
        <v>136</v>
      </c>
      <c r="C455" s="345"/>
      <c r="D455" s="112"/>
      <c r="E455" s="112"/>
      <c r="F455" s="112"/>
      <c r="G455" s="112"/>
      <c r="H455" s="112"/>
      <c r="I455" s="112"/>
      <c r="J455" s="112"/>
      <c r="K455" s="112"/>
      <c r="L455" s="112"/>
      <c r="M455" s="112"/>
      <c r="N455" s="112"/>
      <c r="O455" s="269">
        <f t="shared" si="8"/>
        <v>0</v>
      </c>
      <c r="P455" s="273"/>
      <c r="Q455" s="120"/>
      <c r="R455" s="45"/>
      <c r="S455" s="56"/>
      <c r="T455" s="64"/>
    </row>
    <row r="456" spans="1:20" x14ac:dyDescent="0.25">
      <c r="A456" s="3"/>
      <c r="B456" s="111" t="s">
        <v>136</v>
      </c>
      <c r="C456" s="345"/>
      <c r="D456" s="112"/>
      <c r="E456" s="112"/>
      <c r="F456" s="112"/>
      <c r="G456" s="112"/>
      <c r="H456" s="112"/>
      <c r="I456" s="112"/>
      <c r="J456" s="112"/>
      <c r="K456" s="112"/>
      <c r="L456" s="112"/>
      <c r="M456" s="112"/>
      <c r="N456" s="112"/>
      <c r="O456" s="269">
        <f t="shared" si="8"/>
        <v>0</v>
      </c>
      <c r="P456" s="273"/>
      <c r="Q456" s="120"/>
      <c r="R456" s="45"/>
      <c r="S456" s="56"/>
      <c r="T456" s="64"/>
    </row>
    <row r="457" spans="1:20" x14ac:dyDescent="0.25">
      <c r="A457" s="3"/>
      <c r="B457" s="111" t="s">
        <v>136</v>
      </c>
      <c r="C457" s="346" t="s">
        <v>37</v>
      </c>
      <c r="D457" s="112"/>
      <c r="E457" s="112"/>
      <c r="F457" s="112"/>
      <c r="G457" s="112"/>
      <c r="H457" s="112"/>
      <c r="I457" s="112"/>
      <c r="J457" s="112"/>
      <c r="K457" s="112"/>
      <c r="L457" s="112"/>
      <c r="M457" s="112"/>
      <c r="N457" s="112"/>
      <c r="O457" s="269">
        <f t="shared" si="8"/>
        <v>0</v>
      </c>
      <c r="P457" s="273"/>
      <c r="Q457" s="120"/>
      <c r="R457" s="45"/>
      <c r="S457" s="56"/>
      <c r="T457" s="64"/>
    </row>
    <row r="458" spans="1:20" x14ac:dyDescent="0.25">
      <c r="A458" s="3"/>
      <c r="B458" s="111" t="s">
        <v>136</v>
      </c>
      <c r="C458" s="347"/>
      <c r="D458" s="112"/>
      <c r="E458" s="112"/>
      <c r="F458" s="112"/>
      <c r="G458" s="112"/>
      <c r="H458" s="112"/>
      <c r="I458" s="112"/>
      <c r="J458" s="112"/>
      <c r="K458" s="112"/>
      <c r="L458" s="112"/>
      <c r="M458" s="112"/>
      <c r="N458" s="112"/>
      <c r="O458" s="269">
        <f t="shared" si="8"/>
        <v>0</v>
      </c>
      <c r="P458" s="273"/>
      <c r="Q458" s="120"/>
      <c r="R458" s="45"/>
      <c r="S458" s="56"/>
      <c r="T458" s="64"/>
    </row>
    <row r="459" spans="1:20" x14ac:dyDescent="0.25">
      <c r="A459" s="3"/>
      <c r="B459" s="486" t="s">
        <v>137</v>
      </c>
      <c r="C459" s="487"/>
      <c r="D459" s="487"/>
      <c r="E459" s="487"/>
      <c r="F459" s="487"/>
      <c r="G459" s="487"/>
      <c r="H459" s="487"/>
      <c r="I459" s="487"/>
      <c r="J459" s="487"/>
      <c r="K459" s="487"/>
      <c r="L459" s="487"/>
      <c r="M459" s="487"/>
      <c r="N459" s="487"/>
      <c r="O459" s="487"/>
      <c r="P459" s="122">
        <f>SUM(O461:O469)</f>
        <v>0</v>
      </c>
      <c r="Q459" s="118">
        <f>SUM(Q461:Q469)</f>
        <v>0</v>
      </c>
      <c r="R459" s="45"/>
      <c r="S459" s="56"/>
      <c r="T459" s="64"/>
    </row>
    <row r="460" spans="1:20" x14ac:dyDescent="0.25">
      <c r="A460" s="3"/>
      <c r="B460" s="348" t="s">
        <v>0</v>
      </c>
      <c r="C460" s="267" t="s">
        <v>1</v>
      </c>
      <c r="D460" s="267" t="s">
        <v>2</v>
      </c>
      <c r="E460" s="267" t="s">
        <v>28</v>
      </c>
      <c r="F460" s="267" t="s">
        <v>3</v>
      </c>
      <c r="G460" s="267" t="s">
        <v>4</v>
      </c>
      <c r="H460" s="267" t="s">
        <v>5</v>
      </c>
      <c r="I460" s="267" t="s">
        <v>6</v>
      </c>
      <c r="J460" s="267" t="s">
        <v>7</v>
      </c>
      <c r="K460" s="267" t="s">
        <v>8</v>
      </c>
      <c r="L460" s="267" t="s">
        <v>9</v>
      </c>
      <c r="M460" s="267" t="s">
        <v>10</v>
      </c>
      <c r="N460" s="267" t="s">
        <v>11</v>
      </c>
      <c r="O460" s="267" t="s">
        <v>12</v>
      </c>
      <c r="P460" s="268" t="s">
        <v>22</v>
      </c>
      <c r="Q460" s="119" t="s">
        <v>37</v>
      </c>
      <c r="R460" s="45"/>
      <c r="S460" s="56"/>
      <c r="T460" s="64"/>
    </row>
    <row r="461" spans="1:20" x14ac:dyDescent="0.25">
      <c r="A461" s="3"/>
      <c r="B461" s="111" t="s">
        <v>137</v>
      </c>
      <c r="C461" s="345"/>
      <c r="D461" s="112"/>
      <c r="E461" s="112"/>
      <c r="F461" s="112"/>
      <c r="G461" s="112"/>
      <c r="H461" s="112"/>
      <c r="I461" s="112"/>
      <c r="J461" s="112"/>
      <c r="K461" s="112"/>
      <c r="L461" s="112"/>
      <c r="M461" s="112"/>
      <c r="N461" s="112"/>
      <c r="O461" s="269">
        <f t="shared" si="8"/>
        <v>0</v>
      </c>
      <c r="P461" s="273"/>
      <c r="Q461" s="120"/>
      <c r="R461" s="45"/>
      <c r="S461" s="56"/>
      <c r="T461" s="64"/>
    </row>
    <row r="462" spans="1:20" x14ac:dyDescent="0.25">
      <c r="A462" s="3"/>
      <c r="B462" s="111" t="s">
        <v>137</v>
      </c>
      <c r="C462" s="345"/>
      <c r="D462" s="112"/>
      <c r="E462" s="112"/>
      <c r="F462" s="112"/>
      <c r="G462" s="112"/>
      <c r="H462" s="112"/>
      <c r="I462" s="112"/>
      <c r="J462" s="112"/>
      <c r="K462" s="112"/>
      <c r="L462" s="112"/>
      <c r="M462" s="112"/>
      <c r="N462" s="112"/>
      <c r="O462" s="269">
        <f t="shared" si="8"/>
        <v>0</v>
      </c>
      <c r="P462" s="273"/>
      <c r="Q462" s="120"/>
      <c r="R462" s="45"/>
      <c r="S462" s="56"/>
      <c r="T462" s="64"/>
    </row>
    <row r="463" spans="1:20" x14ac:dyDescent="0.25">
      <c r="A463" s="3"/>
      <c r="B463" s="111" t="s">
        <v>137</v>
      </c>
      <c r="C463" s="345"/>
      <c r="D463" s="112"/>
      <c r="E463" s="112"/>
      <c r="F463" s="112"/>
      <c r="G463" s="112"/>
      <c r="H463" s="112"/>
      <c r="I463" s="112"/>
      <c r="J463" s="112"/>
      <c r="K463" s="112"/>
      <c r="L463" s="112"/>
      <c r="M463" s="112"/>
      <c r="N463" s="112"/>
      <c r="O463" s="269">
        <f t="shared" si="8"/>
        <v>0</v>
      </c>
      <c r="P463" s="273"/>
      <c r="Q463" s="120"/>
      <c r="R463" s="45"/>
      <c r="S463" s="56"/>
      <c r="T463" s="64"/>
    </row>
    <row r="464" spans="1:20" x14ac:dyDescent="0.25">
      <c r="A464" s="3"/>
      <c r="B464" s="111" t="s">
        <v>137</v>
      </c>
      <c r="C464" s="345"/>
      <c r="D464" s="112"/>
      <c r="E464" s="112"/>
      <c r="F464" s="112"/>
      <c r="G464" s="112"/>
      <c r="H464" s="112"/>
      <c r="I464" s="112"/>
      <c r="J464" s="112"/>
      <c r="K464" s="112"/>
      <c r="L464" s="112"/>
      <c r="M464" s="112"/>
      <c r="N464" s="112"/>
      <c r="O464" s="269">
        <f t="shared" si="8"/>
        <v>0</v>
      </c>
      <c r="P464" s="273"/>
      <c r="Q464" s="120"/>
      <c r="R464" s="45"/>
      <c r="S464" s="56"/>
      <c r="T464" s="64"/>
    </row>
    <row r="465" spans="1:20" x14ac:dyDescent="0.25">
      <c r="A465" s="3"/>
      <c r="B465" s="111" t="s">
        <v>137</v>
      </c>
      <c r="C465" s="345"/>
      <c r="D465" s="112"/>
      <c r="E465" s="112"/>
      <c r="F465" s="112"/>
      <c r="G465" s="112"/>
      <c r="H465" s="112"/>
      <c r="I465" s="112"/>
      <c r="J465" s="112"/>
      <c r="K465" s="112"/>
      <c r="L465" s="112"/>
      <c r="M465" s="112"/>
      <c r="N465" s="112"/>
      <c r="O465" s="269">
        <f t="shared" si="8"/>
        <v>0</v>
      </c>
      <c r="P465" s="273"/>
      <c r="Q465" s="120"/>
      <c r="R465" s="45"/>
      <c r="S465" s="56"/>
      <c r="T465" s="64"/>
    </row>
    <row r="466" spans="1:20" x14ac:dyDescent="0.25">
      <c r="A466" s="3"/>
      <c r="B466" s="111" t="s">
        <v>137</v>
      </c>
      <c r="C466" s="345"/>
      <c r="D466" s="112"/>
      <c r="E466" s="112"/>
      <c r="F466" s="112"/>
      <c r="G466" s="112"/>
      <c r="H466" s="112"/>
      <c r="I466" s="112"/>
      <c r="J466" s="112"/>
      <c r="K466" s="112"/>
      <c r="L466" s="112"/>
      <c r="M466" s="112"/>
      <c r="N466" s="112"/>
      <c r="O466" s="269">
        <f t="shared" si="8"/>
        <v>0</v>
      </c>
      <c r="P466" s="273"/>
      <c r="Q466" s="120"/>
      <c r="R466" s="45"/>
      <c r="S466" s="56"/>
      <c r="T466" s="64"/>
    </row>
    <row r="467" spans="1:20" x14ac:dyDescent="0.25">
      <c r="A467" s="3"/>
      <c r="B467" s="111" t="s">
        <v>137</v>
      </c>
      <c r="C467" s="345"/>
      <c r="D467" s="112"/>
      <c r="E467" s="112"/>
      <c r="F467" s="112"/>
      <c r="G467" s="112"/>
      <c r="H467" s="112"/>
      <c r="I467" s="112"/>
      <c r="J467" s="112"/>
      <c r="K467" s="112"/>
      <c r="L467" s="112"/>
      <c r="M467" s="112"/>
      <c r="N467" s="112"/>
      <c r="O467" s="269">
        <f t="shared" si="8"/>
        <v>0</v>
      </c>
      <c r="P467" s="273"/>
      <c r="Q467" s="120"/>
      <c r="R467" s="45"/>
      <c r="S467" s="56"/>
      <c r="T467" s="64"/>
    </row>
    <row r="468" spans="1:20" x14ac:dyDescent="0.25">
      <c r="A468" s="3"/>
      <c r="B468" s="111" t="s">
        <v>137</v>
      </c>
      <c r="C468" s="346" t="s">
        <v>37</v>
      </c>
      <c r="D468" s="112"/>
      <c r="E468" s="112"/>
      <c r="F468" s="112"/>
      <c r="G468" s="112"/>
      <c r="H468" s="112"/>
      <c r="I468" s="112"/>
      <c r="J468" s="112"/>
      <c r="K468" s="112"/>
      <c r="L468" s="112"/>
      <c r="M468" s="112"/>
      <c r="N468" s="112"/>
      <c r="O468" s="269">
        <f t="shared" si="8"/>
        <v>0</v>
      </c>
      <c r="P468" s="273"/>
      <c r="Q468" s="120"/>
      <c r="R468" s="45"/>
      <c r="S468" s="56"/>
      <c r="T468" s="64"/>
    </row>
    <row r="469" spans="1:20" x14ac:dyDescent="0.25">
      <c r="A469" s="3"/>
      <c r="B469" s="111" t="s">
        <v>137</v>
      </c>
      <c r="C469" s="347"/>
      <c r="D469" s="112"/>
      <c r="E469" s="112"/>
      <c r="F469" s="112"/>
      <c r="G469" s="112"/>
      <c r="H469" s="112"/>
      <c r="I469" s="112"/>
      <c r="J469" s="112"/>
      <c r="K469" s="112"/>
      <c r="L469" s="112"/>
      <c r="M469" s="112"/>
      <c r="N469" s="112"/>
      <c r="O469" s="269">
        <f t="shared" si="8"/>
        <v>0</v>
      </c>
      <c r="P469" s="273"/>
      <c r="Q469" s="120"/>
      <c r="R469" s="45"/>
      <c r="S469" s="56"/>
      <c r="T469" s="64"/>
    </row>
    <row r="470" spans="1:20" x14ac:dyDescent="0.25">
      <c r="A470" s="3"/>
      <c r="B470" s="486" t="s">
        <v>138</v>
      </c>
      <c r="C470" s="487"/>
      <c r="D470" s="487"/>
      <c r="E470" s="487"/>
      <c r="F470" s="487"/>
      <c r="G470" s="487"/>
      <c r="H470" s="487"/>
      <c r="I470" s="487"/>
      <c r="J470" s="487"/>
      <c r="K470" s="487"/>
      <c r="L470" s="487"/>
      <c r="M470" s="487"/>
      <c r="N470" s="487"/>
      <c r="O470" s="487"/>
      <c r="P470" s="122">
        <f>SUM(O472:O480)</f>
        <v>0</v>
      </c>
      <c r="Q470" s="118">
        <f>SUM(Q472:Q480)</f>
        <v>0</v>
      </c>
      <c r="R470" s="45"/>
      <c r="S470" s="56"/>
      <c r="T470" s="64"/>
    </row>
    <row r="471" spans="1:20" x14ac:dyDescent="0.25">
      <c r="A471" s="3"/>
      <c r="B471" s="348" t="s">
        <v>0</v>
      </c>
      <c r="C471" s="267" t="s">
        <v>1</v>
      </c>
      <c r="D471" s="267" t="s">
        <v>2</v>
      </c>
      <c r="E471" s="267" t="s">
        <v>28</v>
      </c>
      <c r="F471" s="267" t="s">
        <v>3</v>
      </c>
      <c r="G471" s="267" t="s">
        <v>4</v>
      </c>
      <c r="H471" s="267" t="s">
        <v>5</v>
      </c>
      <c r="I471" s="267" t="s">
        <v>6</v>
      </c>
      <c r="J471" s="267" t="s">
        <v>7</v>
      </c>
      <c r="K471" s="267" t="s">
        <v>8</v>
      </c>
      <c r="L471" s="267" t="s">
        <v>9</v>
      </c>
      <c r="M471" s="267" t="s">
        <v>10</v>
      </c>
      <c r="N471" s="267" t="s">
        <v>11</v>
      </c>
      <c r="O471" s="267" t="s">
        <v>12</v>
      </c>
      <c r="P471" s="268" t="s">
        <v>22</v>
      </c>
      <c r="Q471" s="119" t="s">
        <v>37</v>
      </c>
      <c r="R471" s="45"/>
      <c r="S471" s="56"/>
      <c r="T471" s="64"/>
    </row>
    <row r="472" spans="1:20" x14ac:dyDescent="0.25">
      <c r="A472" s="3"/>
      <c r="B472" s="111" t="s">
        <v>138</v>
      </c>
      <c r="C472" s="345"/>
      <c r="D472" s="112"/>
      <c r="E472" s="112"/>
      <c r="F472" s="112"/>
      <c r="G472" s="112"/>
      <c r="H472" s="112"/>
      <c r="I472" s="112"/>
      <c r="J472" s="112"/>
      <c r="K472" s="112"/>
      <c r="L472" s="112"/>
      <c r="M472" s="112"/>
      <c r="N472" s="112"/>
      <c r="O472" s="269">
        <f t="shared" si="8"/>
        <v>0</v>
      </c>
      <c r="P472" s="273"/>
      <c r="Q472" s="120"/>
      <c r="R472" s="45"/>
      <c r="S472" s="56"/>
      <c r="T472" s="64"/>
    </row>
    <row r="473" spans="1:20" x14ac:dyDescent="0.25">
      <c r="A473" s="3"/>
      <c r="B473" s="111" t="s">
        <v>138</v>
      </c>
      <c r="C473" s="345"/>
      <c r="D473" s="112"/>
      <c r="E473" s="112"/>
      <c r="F473" s="112"/>
      <c r="G473" s="112"/>
      <c r="H473" s="112"/>
      <c r="I473" s="112"/>
      <c r="J473" s="112"/>
      <c r="K473" s="112"/>
      <c r="L473" s="112"/>
      <c r="M473" s="112"/>
      <c r="N473" s="112"/>
      <c r="O473" s="269">
        <f t="shared" si="8"/>
        <v>0</v>
      </c>
      <c r="P473" s="273"/>
      <c r="Q473" s="120"/>
      <c r="R473" s="45"/>
      <c r="S473" s="56"/>
      <c r="T473" s="64"/>
    </row>
    <row r="474" spans="1:20" x14ac:dyDescent="0.25">
      <c r="A474" s="3"/>
      <c r="B474" s="111" t="s">
        <v>138</v>
      </c>
      <c r="C474" s="345"/>
      <c r="D474" s="112"/>
      <c r="E474" s="112"/>
      <c r="F474" s="112"/>
      <c r="G474" s="112"/>
      <c r="H474" s="112"/>
      <c r="I474" s="112"/>
      <c r="J474" s="112"/>
      <c r="K474" s="112"/>
      <c r="L474" s="112"/>
      <c r="M474" s="112"/>
      <c r="N474" s="112"/>
      <c r="O474" s="269">
        <f t="shared" si="8"/>
        <v>0</v>
      </c>
      <c r="P474" s="273"/>
      <c r="Q474" s="120"/>
      <c r="R474" s="45"/>
      <c r="S474" s="56"/>
      <c r="T474" s="64"/>
    </row>
    <row r="475" spans="1:20" x14ac:dyDescent="0.25">
      <c r="A475" s="3"/>
      <c r="B475" s="111" t="s">
        <v>138</v>
      </c>
      <c r="C475" s="345"/>
      <c r="D475" s="112"/>
      <c r="E475" s="112"/>
      <c r="F475" s="112"/>
      <c r="G475" s="112"/>
      <c r="H475" s="112"/>
      <c r="I475" s="112"/>
      <c r="J475" s="112"/>
      <c r="K475" s="112"/>
      <c r="L475" s="112"/>
      <c r="M475" s="112"/>
      <c r="N475" s="112"/>
      <c r="O475" s="269">
        <f t="shared" si="8"/>
        <v>0</v>
      </c>
      <c r="P475" s="273"/>
      <c r="Q475" s="120"/>
      <c r="R475" s="45"/>
      <c r="S475" s="56"/>
      <c r="T475" s="64"/>
    </row>
    <row r="476" spans="1:20" x14ac:dyDescent="0.25">
      <c r="A476" s="3"/>
      <c r="B476" s="111" t="s">
        <v>138</v>
      </c>
      <c r="C476" s="345"/>
      <c r="D476" s="112"/>
      <c r="E476" s="112"/>
      <c r="F476" s="112"/>
      <c r="G476" s="112"/>
      <c r="H476" s="112"/>
      <c r="I476" s="112"/>
      <c r="J476" s="112"/>
      <c r="K476" s="112"/>
      <c r="L476" s="112"/>
      <c r="M476" s="112"/>
      <c r="N476" s="112"/>
      <c r="O476" s="269">
        <f t="shared" si="8"/>
        <v>0</v>
      </c>
      <c r="P476" s="273"/>
      <c r="Q476" s="120"/>
      <c r="R476" s="45"/>
      <c r="S476" s="56"/>
      <c r="T476" s="64"/>
    </row>
    <row r="477" spans="1:20" x14ac:dyDescent="0.25">
      <c r="A477" s="3"/>
      <c r="B477" s="111" t="s">
        <v>138</v>
      </c>
      <c r="C477" s="345"/>
      <c r="D477" s="112"/>
      <c r="E477" s="112"/>
      <c r="F477" s="112"/>
      <c r="G477" s="112"/>
      <c r="H477" s="112"/>
      <c r="I477" s="112"/>
      <c r="J477" s="112"/>
      <c r="K477" s="112"/>
      <c r="L477" s="112"/>
      <c r="M477" s="112"/>
      <c r="N477" s="112"/>
      <c r="O477" s="269">
        <f t="shared" si="8"/>
        <v>0</v>
      </c>
      <c r="P477" s="273"/>
      <c r="Q477" s="120"/>
      <c r="R477" s="45"/>
      <c r="S477" s="56"/>
      <c r="T477" s="64"/>
    </row>
    <row r="478" spans="1:20" x14ac:dyDescent="0.25">
      <c r="A478" s="3"/>
      <c r="B478" s="111" t="s">
        <v>138</v>
      </c>
      <c r="C478" s="345"/>
      <c r="D478" s="112"/>
      <c r="E478" s="112"/>
      <c r="F478" s="112"/>
      <c r="G478" s="112"/>
      <c r="H478" s="112"/>
      <c r="I478" s="112"/>
      <c r="J478" s="112"/>
      <c r="K478" s="112"/>
      <c r="L478" s="112"/>
      <c r="M478" s="112"/>
      <c r="N478" s="112"/>
      <c r="O478" s="269">
        <f t="shared" si="8"/>
        <v>0</v>
      </c>
      <c r="P478" s="273"/>
      <c r="Q478" s="120"/>
      <c r="R478" s="45"/>
      <c r="S478" s="56"/>
      <c r="T478" s="64"/>
    </row>
    <row r="479" spans="1:20" x14ac:dyDescent="0.25">
      <c r="A479" s="3"/>
      <c r="B479" s="111" t="s">
        <v>138</v>
      </c>
      <c r="C479" s="346" t="s">
        <v>37</v>
      </c>
      <c r="D479" s="112"/>
      <c r="E479" s="112"/>
      <c r="F479" s="112"/>
      <c r="G479" s="112"/>
      <c r="H479" s="112"/>
      <c r="I479" s="112"/>
      <c r="J479" s="112"/>
      <c r="K479" s="112"/>
      <c r="L479" s="112"/>
      <c r="M479" s="112"/>
      <c r="N479" s="112"/>
      <c r="O479" s="269">
        <f t="shared" si="8"/>
        <v>0</v>
      </c>
      <c r="P479" s="273"/>
      <c r="Q479" s="120"/>
      <c r="R479" s="45"/>
      <c r="S479" s="56"/>
      <c r="T479" s="64"/>
    </row>
    <row r="480" spans="1:20" x14ac:dyDescent="0.25">
      <c r="A480" s="3"/>
      <c r="B480" s="111" t="s">
        <v>138</v>
      </c>
      <c r="C480" s="347"/>
      <c r="D480" s="112"/>
      <c r="E480" s="112"/>
      <c r="F480" s="112"/>
      <c r="G480" s="112"/>
      <c r="H480" s="112"/>
      <c r="I480" s="112"/>
      <c r="J480" s="112"/>
      <c r="K480" s="112"/>
      <c r="L480" s="112"/>
      <c r="M480" s="112"/>
      <c r="N480" s="112"/>
      <c r="O480" s="269">
        <f t="shared" si="8"/>
        <v>0</v>
      </c>
      <c r="P480" s="273"/>
      <c r="Q480" s="120"/>
      <c r="R480" s="45"/>
      <c r="S480" s="56"/>
      <c r="T480" s="64"/>
    </row>
    <row r="481" spans="1:20" x14ac:dyDescent="0.25">
      <c r="A481" s="3"/>
      <c r="B481" s="486" t="s">
        <v>139</v>
      </c>
      <c r="C481" s="487"/>
      <c r="D481" s="487"/>
      <c r="E481" s="487"/>
      <c r="F481" s="487"/>
      <c r="G481" s="487"/>
      <c r="H481" s="487"/>
      <c r="I481" s="487"/>
      <c r="J481" s="487"/>
      <c r="K481" s="487"/>
      <c r="L481" s="487"/>
      <c r="M481" s="487"/>
      <c r="N481" s="487"/>
      <c r="O481" s="487"/>
      <c r="P481" s="122">
        <f>SUM(O483:O491)</f>
        <v>0</v>
      </c>
      <c r="Q481" s="118">
        <f>SUM(Q483:Q491)</f>
        <v>0</v>
      </c>
      <c r="R481" s="45"/>
      <c r="S481" s="56"/>
      <c r="T481" s="64"/>
    </row>
    <row r="482" spans="1:20" x14ac:dyDescent="0.25">
      <c r="A482" s="3"/>
      <c r="B482" s="348" t="s">
        <v>0</v>
      </c>
      <c r="C482" s="267" t="s">
        <v>1</v>
      </c>
      <c r="D482" s="267" t="s">
        <v>2</v>
      </c>
      <c r="E482" s="267" t="s">
        <v>28</v>
      </c>
      <c r="F482" s="267" t="s">
        <v>3</v>
      </c>
      <c r="G482" s="267" t="s">
        <v>4</v>
      </c>
      <c r="H482" s="267" t="s">
        <v>5</v>
      </c>
      <c r="I482" s="267" t="s">
        <v>6</v>
      </c>
      <c r="J482" s="267" t="s">
        <v>7</v>
      </c>
      <c r="K482" s="267" t="s">
        <v>8</v>
      </c>
      <c r="L482" s="267" t="s">
        <v>9</v>
      </c>
      <c r="M482" s="267" t="s">
        <v>10</v>
      </c>
      <c r="N482" s="267" t="s">
        <v>11</v>
      </c>
      <c r="O482" s="267" t="s">
        <v>12</v>
      </c>
      <c r="P482" s="268" t="s">
        <v>22</v>
      </c>
      <c r="Q482" s="119" t="s">
        <v>37</v>
      </c>
      <c r="R482" s="45"/>
      <c r="S482" s="56"/>
      <c r="T482" s="64"/>
    </row>
    <row r="483" spans="1:20" x14ac:dyDescent="0.25">
      <c r="A483" s="3"/>
      <c r="B483" s="111" t="s">
        <v>139</v>
      </c>
      <c r="C483" s="345"/>
      <c r="D483" s="112"/>
      <c r="E483" s="112"/>
      <c r="F483" s="112"/>
      <c r="G483" s="112"/>
      <c r="H483" s="112"/>
      <c r="I483" s="112"/>
      <c r="J483" s="112"/>
      <c r="K483" s="112"/>
      <c r="L483" s="112"/>
      <c r="M483" s="112"/>
      <c r="N483" s="112"/>
      <c r="O483" s="269">
        <f t="shared" si="8"/>
        <v>0</v>
      </c>
      <c r="P483" s="273"/>
      <c r="Q483" s="120"/>
      <c r="R483" s="45"/>
      <c r="S483" s="56"/>
      <c r="T483" s="64"/>
    </row>
    <row r="484" spans="1:20" x14ac:dyDescent="0.25">
      <c r="A484" s="3"/>
      <c r="B484" s="111" t="s">
        <v>139</v>
      </c>
      <c r="C484" s="345"/>
      <c r="D484" s="112"/>
      <c r="E484" s="112"/>
      <c r="F484" s="112"/>
      <c r="G484" s="112"/>
      <c r="H484" s="112"/>
      <c r="I484" s="112"/>
      <c r="J484" s="112"/>
      <c r="K484" s="112"/>
      <c r="L484" s="112"/>
      <c r="M484" s="112"/>
      <c r="N484" s="112"/>
      <c r="O484" s="269">
        <f t="shared" si="8"/>
        <v>0</v>
      </c>
      <c r="P484" s="273"/>
      <c r="Q484" s="120"/>
      <c r="R484" s="45"/>
      <c r="S484" s="56"/>
      <c r="T484" s="64"/>
    </row>
    <row r="485" spans="1:20" x14ac:dyDescent="0.25">
      <c r="A485" s="3"/>
      <c r="B485" s="111" t="s">
        <v>139</v>
      </c>
      <c r="C485" s="345"/>
      <c r="D485" s="112"/>
      <c r="E485" s="112"/>
      <c r="F485" s="112"/>
      <c r="G485" s="112"/>
      <c r="H485" s="112"/>
      <c r="I485" s="112"/>
      <c r="J485" s="112"/>
      <c r="K485" s="112"/>
      <c r="L485" s="112"/>
      <c r="M485" s="112"/>
      <c r="N485" s="112"/>
      <c r="O485" s="269">
        <f t="shared" si="8"/>
        <v>0</v>
      </c>
      <c r="P485" s="273"/>
      <c r="Q485" s="120"/>
      <c r="R485" s="45"/>
      <c r="S485" s="56"/>
      <c r="T485" s="64"/>
    </row>
    <row r="486" spans="1:20" x14ac:dyDescent="0.25">
      <c r="A486" s="3"/>
      <c r="B486" s="111" t="s">
        <v>139</v>
      </c>
      <c r="C486" s="345"/>
      <c r="D486" s="112"/>
      <c r="E486" s="112"/>
      <c r="F486" s="112"/>
      <c r="G486" s="112"/>
      <c r="H486" s="112"/>
      <c r="I486" s="112"/>
      <c r="J486" s="112"/>
      <c r="K486" s="112"/>
      <c r="L486" s="112"/>
      <c r="M486" s="112"/>
      <c r="N486" s="112"/>
      <c r="O486" s="269">
        <f t="shared" si="8"/>
        <v>0</v>
      </c>
      <c r="P486" s="273"/>
      <c r="Q486" s="120"/>
      <c r="R486" s="45"/>
      <c r="S486" s="56"/>
      <c r="T486" s="64"/>
    </row>
    <row r="487" spans="1:20" x14ac:dyDescent="0.25">
      <c r="A487" s="3"/>
      <c r="B487" s="111" t="s">
        <v>139</v>
      </c>
      <c r="C487" s="345"/>
      <c r="D487" s="112"/>
      <c r="E487" s="112"/>
      <c r="F487" s="112"/>
      <c r="G487" s="112"/>
      <c r="H487" s="112"/>
      <c r="I487" s="112"/>
      <c r="J487" s="112"/>
      <c r="K487" s="112"/>
      <c r="L487" s="112"/>
      <c r="M487" s="112"/>
      <c r="N487" s="112"/>
      <c r="O487" s="269">
        <f t="shared" si="8"/>
        <v>0</v>
      </c>
      <c r="P487" s="273"/>
      <c r="Q487" s="120"/>
      <c r="R487" s="45"/>
      <c r="S487" s="56"/>
      <c r="T487" s="64"/>
    </row>
    <row r="488" spans="1:20" x14ac:dyDescent="0.25">
      <c r="A488" s="3"/>
      <c r="B488" s="111" t="s">
        <v>139</v>
      </c>
      <c r="C488" s="345"/>
      <c r="D488" s="112"/>
      <c r="E488" s="112"/>
      <c r="F488" s="112"/>
      <c r="G488" s="112"/>
      <c r="H488" s="112"/>
      <c r="I488" s="112"/>
      <c r="J488" s="112"/>
      <c r="K488" s="112"/>
      <c r="L488" s="112"/>
      <c r="M488" s="112"/>
      <c r="N488" s="112"/>
      <c r="O488" s="269">
        <f t="shared" si="8"/>
        <v>0</v>
      </c>
      <c r="P488" s="273"/>
      <c r="Q488" s="120"/>
      <c r="R488" s="45"/>
      <c r="S488" s="56"/>
      <c r="T488" s="64"/>
    </row>
    <row r="489" spans="1:20" x14ac:dyDescent="0.25">
      <c r="A489" s="3"/>
      <c r="B489" s="111" t="s">
        <v>139</v>
      </c>
      <c r="C489" s="345"/>
      <c r="D489" s="112"/>
      <c r="E489" s="112"/>
      <c r="F489" s="112"/>
      <c r="G489" s="112"/>
      <c r="H489" s="112"/>
      <c r="I489" s="112"/>
      <c r="J489" s="112"/>
      <c r="K489" s="112"/>
      <c r="L489" s="112"/>
      <c r="M489" s="112"/>
      <c r="N489" s="112"/>
      <c r="O489" s="269">
        <f t="shared" si="8"/>
        <v>0</v>
      </c>
      <c r="P489" s="273"/>
      <c r="Q489" s="120"/>
      <c r="R489" s="45"/>
      <c r="S489" s="56"/>
      <c r="T489" s="64"/>
    </row>
    <row r="490" spans="1:20" x14ac:dyDescent="0.25">
      <c r="A490" s="3"/>
      <c r="B490" s="111" t="s">
        <v>139</v>
      </c>
      <c r="C490" s="346" t="s">
        <v>37</v>
      </c>
      <c r="D490" s="112"/>
      <c r="E490" s="112"/>
      <c r="F490" s="112"/>
      <c r="G490" s="112"/>
      <c r="H490" s="112"/>
      <c r="I490" s="112"/>
      <c r="J490" s="112"/>
      <c r="K490" s="112"/>
      <c r="L490" s="112"/>
      <c r="M490" s="112"/>
      <c r="N490" s="112"/>
      <c r="O490" s="269">
        <f t="shared" si="8"/>
        <v>0</v>
      </c>
      <c r="P490" s="273"/>
      <c r="Q490" s="120"/>
      <c r="R490" s="45"/>
      <c r="S490" s="56"/>
      <c r="T490" s="64"/>
    </row>
    <row r="491" spans="1:20" x14ac:dyDescent="0.25">
      <c r="A491" s="3"/>
      <c r="B491" s="111" t="s">
        <v>139</v>
      </c>
      <c r="C491" s="347"/>
      <c r="D491" s="112"/>
      <c r="E491" s="112"/>
      <c r="F491" s="112"/>
      <c r="G491" s="112"/>
      <c r="H491" s="112"/>
      <c r="I491" s="112"/>
      <c r="J491" s="112"/>
      <c r="K491" s="112"/>
      <c r="L491" s="112"/>
      <c r="M491" s="112"/>
      <c r="N491" s="112"/>
      <c r="O491" s="269">
        <f t="shared" si="8"/>
        <v>0</v>
      </c>
      <c r="P491" s="273"/>
      <c r="Q491" s="120"/>
      <c r="R491" s="45"/>
      <c r="S491" s="56"/>
      <c r="T491" s="64"/>
    </row>
    <row r="492" spans="1:20" x14ac:dyDescent="0.25">
      <c r="A492" s="3"/>
      <c r="B492" s="486" t="s">
        <v>140</v>
      </c>
      <c r="C492" s="487"/>
      <c r="D492" s="487"/>
      <c r="E492" s="487"/>
      <c r="F492" s="487"/>
      <c r="G492" s="487"/>
      <c r="H492" s="487"/>
      <c r="I492" s="487"/>
      <c r="J492" s="487"/>
      <c r="K492" s="487"/>
      <c r="L492" s="487"/>
      <c r="M492" s="487"/>
      <c r="N492" s="487"/>
      <c r="O492" s="487"/>
      <c r="P492" s="122">
        <f>SUM(O494:O502)</f>
        <v>0</v>
      </c>
      <c r="Q492" s="118">
        <f>SUM(Q494:Q506)</f>
        <v>0</v>
      </c>
      <c r="R492" s="45"/>
      <c r="S492" s="56"/>
      <c r="T492" s="64"/>
    </row>
    <row r="493" spans="1:20" x14ac:dyDescent="0.25">
      <c r="A493" s="3"/>
      <c r="B493" s="348" t="s">
        <v>0</v>
      </c>
      <c r="C493" s="267" t="s">
        <v>1</v>
      </c>
      <c r="D493" s="267" t="s">
        <v>2</v>
      </c>
      <c r="E493" s="267" t="s">
        <v>28</v>
      </c>
      <c r="F493" s="267" t="s">
        <v>3</v>
      </c>
      <c r="G493" s="267" t="s">
        <v>4</v>
      </c>
      <c r="H493" s="267" t="s">
        <v>5</v>
      </c>
      <c r="I493" s="267" t="s">
        <v>6</v>
      </c>
      <c r="J493" s="267" t="s">
        <v>7</v>
      </c>
      <c r="K493" s="267" t="s">
        <v>8</v>
      </c>
      <c r="L493" s="267" t="s">
        <v>9</v>
      </c>
      <c r="M493" s="267" t="s">
        <v>10</v>
      </c>
      <c r="N493" s="267" t="s">
        <v>11</v>
      </c>
      <c r="O493" s="267" t="s">
        <v>12</v>
      </c>
      <c r="P493" s="268" t="s">
        <v>22</v>
      </c>
      <c r="Q493" s="119" t="s">
        <v>37</v>
      </c>
      <c r="R493" s="45"/>
      <c r="S493" s="56"/>
      <c r="T493" s="64"/>
    </row>
    <row r="494" spans="1:20" x14ac:dyDescent="0.25">
      <c r="A494" s="3"/>
      <c r="B494" s="111" t="s">
        <v>140</v>
      </c>
      <c r="C494" s="345"/>
      <c r="D494" s="112"/>
      <c r="E494" s="112"/>
      <c r="F494" s="112"/>
      <c r="G494" s="112"/>
      <c r="H494" s="112"/>
      <c r="I494" s="112"/>
      <c r="J494" s="112"/>
      <c r="K494" s="112"/>
      <c r="L494" s="112"/>
      <c r="M494" s="112"/>
      <c r="N494" s="112"/>
      <c r="O494" s="269">
        <f t="shared" ref="O494:O506" si="9">SUM(F494:N494)</f>
        <v>0</v>
      </c>
      <c r="P494" s="273"/>
      <c r="Q494" s="120"/>
      <c r="R494" s="45"/>
      <c r="S494" s="56"/>
      <c r="T494" s="64"/>
    </row>
    <row r="495" spans="1:20" x14ac:dyDescent="0.25">
      <c r="A495" s="3"/>
      <c r="B495" s="111" t="s">
        <v>140</v>
      </c>
      <c r="C495" s="345"/>
      <c r="D495" s="112"/>
      <c r="E495" s="112"/>
      <c r="F495" s="112"/>
      <c r="G495" s="112"/>
      <c r="H495" s="112"/>
      <c r="I495" s="112"/>
      <c r="J495" s="112"/>
      <c r="K495" s="112"/>
      <c r="L495" s="112"/>
      <c r="M495" s="112"/>
      <c r="N495" s="112"/>
      <c r="O495" s="269">
        <f t="shared" si="9"/>
        <v>0</v>
      </c>
      <c r="P495" s="273"/>
      <c r="Q495" s="120"/>
      <c r="R495" s="45"/>
      <c r="S495" s="56"/>
      <c r="T495" s="64"/>
    </row>
    <row r="496" spans="1:20" x14ac:dyDescent="0.25">
      <c r="A496" s="3"/>
      <c r="B496" s="111" t="s">
        <v>140</v>
      </c>
      <c r="C496" s="345"/>
      <c r="D496" s="112"/>
      <c r="E496" s="112"/>
      <c r="F496" s="112"/>
      <c r="G496" s="112"/>
      <c r="H496" s="112"/>
      <c r="I496" s="112"/>
      <c r="J496" s="112"/>
      <c r="K496" s="112"/>
      <c r="L496" s="112"/>
      <c r="M496" s="112"/>
      <c r="N496" s="112"/>
      <c r="O496" s="269">
        <f t="shared" si="9"/>
        <v>0</v>
      </c>
      <c r="P496" s="273"/>
      <c r="Q496" s="120"/>
      <c r="R496" s="45"/>
      <c r="S496" s="56"/>
      <c r="T496" s="64"/>
    </row>
    <row r="497" spans="1:20" x14ac:dyDescent="0.25">
      <c r="A497" s="3"/>
      <c r="B497" s="111" t="s">
        <v>140</v>
      </c>
      <c r="C497" s="345"/>
      <c r="D497" s="112"/>
      <c r="E497" s="112"/>
      <c r="F497" s="112"/>
      <c r="G497" s="112"/>
      <c r="H497" s="112"/>
      <c r="I497" s="112"/>
      <c r="J497" s="112"/>
      <c r="K497" s="112"/>
      <c r="L497" s="112"/>
      <c r="M497" s="112"/>
      <c r="N497" s="112"/>
      <c r="O497" s="269">
        <f t="shared" si="9"/>
        <v>0</v>
      </c>
      <c r="P497" s="273"/>
      <c r="Q497" s="120"/>
      <c r="R497" s="45"/>
      <c r="S497" s="56"/>
      <c r="T497" s="64"/>
    </row>
    <row r="498" spans="1:20" x14ac:dyDescent="0.25">
      <c r="A498" s="3"/>
      <c r="B498" s="111" t="s">
        <v>140</v>
      </c>
      <c r="C498" s="345"/>
      <c r="D498" s="112"/>
      <c r="E498" s="112"/>
      <c r="F498" s="112"/>
      <c r="G498" s="112"/>
      <c r="H498" s="112"/>
      <c r="I498" s="112"/>
      <c r="J498" s="112"/>
      <c r="K498" s="112"/>
      <c r="L498" s="112"/>
      <c r="M498" s="112"/>
      <c r="N498" s="112"/>
      <c r="O498" s="269">
        <f t="shared" si="9"/>
        <v>0</v>
      </c>
      <c r="P498" s="273"/>
      <c r="Q498" s="120"/>
      <c r="R498" s="45"/>
      <c r="S498" s="56"/>
      <c r="T498" s="64"/>
    </row>
    <row r="499" spans="1:20" x14ac:dyDescent="0.25">
      <c r="A499" s="3"/>
      <c r="B499" s="111" t="s">
        <v>140</v>
      </c>
      <c r="C499" s="345"/>
      <c r="D499" s="112"/>
      <c r="E499" s="112"/>
      <c r="F499" s="112"/>
      <c r="G499" s="112"/>
      <c r="H499" s="112"/>
      <c r="I499" s="112"/>
      <c r="J499" s="112"/>
      <c r="K499" s="112"/>
      <c r="L499" s="112"/>
      <c r="M499" s="112"/>
      <c r="N499" s="112"/>
      <c r="O499" s="269">
        <f t="shared" si="9"/>
        <v>0</v>
      </c>
      <c r="P499" s="273"/>
      <c r="Q499" s="120"/>
      <c r="R499" s="45"/>
      <c r="S499" s="56"/>
      <c r="T499" s="64"/>
    </row>
    <row r="500" spans="1:20" x14ac:dyDescent="0.25">
      <c r="A500" s="3"/>
      <c r="B500" s="111" t="s">
        <v>140</v>
      </c>
      <c r="C500" s="345"/>
      <c r="D500" s="112"/>
      <c r="E500" s="112"/>
      <c r="F500" s="112"/>
      <c r="G500" s="112"/>
      <c r="H500" s="112"/>
      <c r="I500" s="112"/>
      <c r="J500" s="112"/>
      <c r="K500" s="112"/>
      <c r="L500" s="112"/>
      <c r="M500" s="112"/>
      <c r="N500" s="112"/>
      <c r="O500" s="269">
        <f t="shared" si="9"/>
        <v>0</v>
      </c>
      <c r="P500" s="273"/>
      <c r="Q500" s="120"/>
      <c r="R500" s="45"/>
      <c r="S500" s="56"/>
      <c r="T500" s="64"/>
    </row>
    <row r="501" spans="1:20" x14ac:dyDescent="0.25">
      <c r="A501" s="3"/>
      <c r="B501" s="111" t="s">
        <v>140</v>
      </c>
      <c r="C501" s="345"/>
      <c r="D501" s="112"/>
      <c r="E501" s="112"/>
      <c r="F501" s="112"/>
      <c r="G501" s="112"/>
      <c r="H501" s="112"/>
      <c r="I501" s="112"/>
      <c r="J501" s="112"/>
      <c r="K501" s="112"/>
      <c r="L501" s="112"/>
      <c r="M501" s="112"/>
      <c r="N501" s="112"/>
      <c r="O501" s="269">
        <f t="shared" si="9"/>
        <v>0</v>
      </c>
      <c r="P501" s="273"/>
      <c r="Q501" s="120"/>
      <c r="R501" s="45"/>
      <c r="S501" s="56"/>
      <c r="T501" s="64"/>
    </row>
    <row r="502" spans="1:20" x14ac:dyDescent="0.25">
      <c r="A502" s="3"/>
      <c r="B502" s="111" t="s">
        <v>140</v>
      </c>
      <c r="C502" s="345"/>
      <c r="D502" s="112"/>
      <c r="E502" s="112"/>
      <c r="F502" s="112"/>
      <c r="G502" s="112"/>
      <c r="H502" s="112"/>
      <c r="I502" s="112"/>
      <c r="J502" s="112"/>
      <c r="K502" s="112"/>
      <c r="L502" s="112"/>
      <c r="M502" s="112"/>
      <c r="N502" s="112"/>
      <c r="O502" s="269">
        <f t="shared" si="9"/>
        <v>0</v>
      </c>
      <c r="P502" s="273"/>
      <c r="Q502" s="120"/>
      <c r="R502" s="45"/>
      <c r="S502" s="56"/>
      <c r="T502" s="64"/>
    </row>
    <row r="503" spans="1:20" x14ac:dyDescent="0.25">
      <c r="A503" s="3"/>
      <c r="B503" s="111" t="s">
        <v>140</v>
      </c>
      <c r="C503" s="345"/>
      <c r="D503" s="112"/>
      <c r="E503" s="112"/>
      <c r="F503" s="112"/>
      <c r="G503" s="112"/>
      <c r="H503" s="112"/>
      <c r="I503" s="112"/>
      <c r="J503" s="112"/>
      <c r="K503" s="112"/>
      <c r="L503" s="112"/>
      <c r="M503" s="112"/>
      <c r="N503" s="112"/>
      <c r="O503" s="269">
        <f t="shared" si="9"/>
        <v>0</v>
      </c>
      <c r="P503" s="273"/>
      <c r="Q503" s="120"/>
      <c r="R503" s="45"/>
      <c r="S503" s="56"/>
      <c r="T503" s="64"/>
    </row>
    <row r="504" spans="1:20" x14ac:dyDescent="0.25">
      <c r="A504" s="3"/>
      <c r="B504" s="111" t="s">
        <v>140</v>
      </c>
      <c r="C504" s="345"/>
      <c r="D504" s="112"/>
      <c r="E504" s="112"/>
      <c r="F504" s="112"/>
      <c r="G504" s="112"/>
      <c r="H504" s="112"/>
      <c r="I504" s="112"/>
      <c r="J504" s="112"/>
      <c r="K504" s="112"/>
      <c r="L504" s="112"/>
      <c r="M504" s="112"/>
      <c r="N504" s="112"/>
      <c r="O504" s="269">
        <f t="shared" si="9"/>
        <v>0</v>
      </c>
      <c r="P504" s="273"/>
      <c r="Q504" s="120"/>
      <c r="R504" s="45"/>
      <c r="S504" s="56"/>
      <c r="T504" s="64"/>
    </row>
    <row r="505" spans="1:20" x14ac:dyDescent="0.25">
      <c r="A505" s="3"/>
      <c r="B505" s="111" t="s">
        <v>140</v>
      </c>
      <c r="C505" s="346" t="s">
        <v>37</v>
      </c>
      <c r="D505" s="112"/>
      <c r="E505" s="112"/>
      <c r="F505" s="112"/>
      <c r="G505" s="112"/>
      <c r="H505" s="112"/>
      <c r="I505" s="112"/>
      <c r="J505" s="112"/>
      <c r="K505" s="112"/>
      <c r="L505" s="112"/>
      <c r="M505" s="112"/>
      <c r="N505" s="112"/>
      <c r="O505" s="269">
        <f t="shared" si="9"/>
        <v>0</v>
      </c>
      <c r="P505" s="273"/>
      <c r="Q505" s="120"/>
      <c r="R505" s="45"/>
      <c r="S505" s="56"/>
      <c r="T505" s="64"/>
    </row>
    <row r="506" spans="1:20" x14ac:dyDescent="0.25">
      <c r="A506" s="3"/>
      <c r="B506" s="111" t="s">
        <v>140</v>
      </c>
      <c r="C506" s="347"/>
      <c r="D506" s="112"/>
      <c r="E506" s="112"/>
      <c r="F506" s="112"/>
      <c r="G506" s="112"/>
      <c r="H506" s="112"/>
      <c r="I506" s="112"/>
      <c r="J506" s="112"/>
      <c r="K506" s="112"/>
      <c r="L506" s="112"/>
      <c r="M506" s="112"/>
      <c r="N506" s="112"/>
      <c r="O506" s="269">
        <f t="shared" si="9"/>
        <v>0</v>
      </c>
      <c r="P506" s="273"/>
      <c r="Q506" s="120"/>
      <c r="R506" s="45"/>
      <c r="S506" s="56"/>
      <c r="T506" s="64"/>
    </row>
    <row r="507" spans="1:20" x14ac:dyDescent="0.25">
      <c r="A507" s="3"/>
      <c r="B507" s="486" t="s">
        <v>159</v>
      </c>
      <c r="C507" s="487"/>
      <c r="D507" s="487"/>
      <c r="E507" s="487"/>
      <c r="F507" s="487"/>
      <c r="G507" s="487"/>
      <c r="H507" s="487"/>
      <c r="I507" s="487"/>
      <c r="J507" s="487"/>
      <c r="K507" s="487"/>
      <c r="L507" s="487"/>
      <c r="M507" s="487"/>
      <c r="N507" s="487"/>
      <c r="O507" s="487"/>
      <c r="P507" s="122">
        <f>SUM(O509:O517)</f>
        <v>0</v>
      </c>
      <c r="Q507" s="118">
        <f>SUM(Q509:Q517)</f>
        <v>0</v>
      </c>
      <c r="R507" s="45"/>
      <c r="S507" s="56"/>
      <c r="T507" s="64"/>
    </row>
    <row r="508" spans="1:20" x14ac:dyDescent="0.25">
      <c r="A508" s="3"/>
      <c r="B508" s="348" t="s">
        <v>0</v>
      </c>
      <c r="C508" s="267" t="s">
        <v>1</v>
      </c>
      <c r="D508" s="267" t="s">
        <v>2</v>
      </c>
      <c r="E508" s="267" t="s">
        <v>28</v>
      </c>
      <c r="F508" s="267" t="s">
        <v>3</v>
      </c>
      <c r="G508" s="267" t="s">
        <v>4</v>
      </c>
      <c r="H508" s="267" t="s">
        <v>5</v>
      </c>
      <c r="I508" s="267" t="s">
        <v>6</v>
      </c>
      <c r="J508" s="267" t="s">
        <v>7</v>
      </c>
      <c r="K508" s="267" t="s">
        <v>8</v>
      </c>
      <c r="L508" s="267" t="s">
        <v>9</v>
      </c>
      <c r="M508" s="267" t="s">
        <v>10</v>
      </c>
      <c r="N508" s="267" t="s">
        <v>11</v>
      </c>
      <c r="O508" s="267" t="s">
        <v>12</v>
      </c>
      <c r="P508" s="268" t="s">
        <v>22</v>
      </c>
      <c r="Q508" s="119" t="s">
        <v>37</v>
      </c>
      <c r="R508" s="45"/>
      <c r="S508" s="56"/>
      <c r="T508" s="64"/>
    </row>
    <row r="509" spans="1:20" x14ac:dyDescent="0.25">
      <c r="A509" s="3"/>
      <c r="B509" s="111" t="s">
        <v>159</v>
      </c>
      <c r="C509" s="345"/>
      <c r="D509" s="112"/>
      <c r="E509" s="112"/>
      <c r="F509" s="112"/>
      <c r="G509" s="112"/>
      <c r="H509" s="112"/>
      <c r="I509" s="112"/>
      <c r="J509" s="112"/>
      <c r="K509" s="112"/>
      <c r="L509" s="112"/>
      <c r="M509" s="112"/>
      <c r="N509" s="112"/>
      <c r="O509" s="269">
        <f t="shared" si="8"/>
        <v>0</v>
      </c>
      <c r="P509" s="273"/>
      <c r="Q509" s="120"/>
      <c r="R509" s="45"/>
      <c r="S509" s="56"/>
      <c r="T509" s="64"/>
    </row>
    <row r="510" spans="1:20" x14ac:dyDescent="0.25">
      <c r="A510" s="3"/>
      <c r="B510" s="111" t="s">
        <v>159</v>
      </c>
      <c r="C510" s="345"/>
      <c r="D510" s="112"/>
      <c r="E510" s="112"/>
      <c r="F510" s="112"/>
      <c r="G510" s="112"/>
      <c r="H510" s="112"/>
      <c r="I510" s="112"/>
      <c r="J510" s="112"/>
      <c r="K510" s="112"/>
      <c r="L510" s="112"/>
      <c r="M510" s="112"/>
      <c r="N510" s="112"/>
      <c r="O510" s="269">
        <f t="shared" si="8"/>
        <v>0</v>
      </c>
      <c r="P510" s="273"/>
      <c r="Q510" s="120"/>
      <c r="R510" s="45"/>
      <c r="S510" s="56"/>
      <c r="T510" s="64"/>
    </row>
    <row r="511" spans="1:20" x14ac:dyDescent="0.25">
      <c r="A511" s="3"/>
      <c r="B511" s="111" t="s">
        <v>159</v>
      </c>
      <c r="C511" s="345"/>
      <c r="D511" s="112"/>
      <c r="E511" s="112"/>
      <c r="F511" s="112"/>
      <c r="G511" s="112"/>
      <c r="H511" s="112"/>
      <c r="I511" s="112"/>
      <c r="J511" s="112"/>
      <c r="K511" s="112"/>
      <c r="L511" s="112"/>
      <c r="M511" s="112"/>
      <c r="N511" s="112"/>
      <c r="O511" s="269">
        <f t="shared" si="8"/>
        <v>0</v>
      </c>
      <c r="P511" s="273"/>
      <c r="Q511" s="120"/>
      <c r="R511" s="45"/>
      <c r="S511" s="56"/>
      <c r="T511" s="64"/>
    </row>
    <row r="512" spans="1:20" x14ac:dyDescent="0.25">
      <c r="A512" s="3"/>
      <c r="B512" s="111" t="s">
        <v>159</v>
      </c>
      <c r="C512" s="345"/>
      <c r="D512" s="112"/>
      <c r="E512" s="112"/>
      <c r="F512" s="112"/>
      <c r="G512" s="112"/>
      <c r="H512" s="112"/>
      <c r="I512" s="112"/>
      <c r="J512" s="112"/>
      <c r="K512" s="112"/>
      <c r="L512" s="112"/>
      <c r="M512" s="112"/>
      <c r="N512" s="112"/>
      <c r="O512" s="269">
        <f t="shared" si="8"/>
        <v>0</v>
      </c>
      <c r="P512" s="273"/>
      <c r="Q512" s="120"/>
      <c r="R512" s="45"/>
      <c r="S512" s="56"/>
      <c r="T512" s="64"/>
    </row>
    <row r="513" spans="1:20" x14ac:dyDescent="0.25">
      <c r="A513" s="3"/>
      <c r="B513" s="111" t="s">
        <v>159</v>
      </c>
      <c r="C513" s="345"/>
      <c r="D513" s="112"/>
      <c r="E513" s="112"/>
      <c r="F513" s="112"/>
      <c r="G513" s="112"/>
      <c r="H513" s="112"/>
      <c r="I513" s="112"/>
      <c r="J513" s="112"/>
      <c r="K513" s="112"/>
      <c r="L513" s="112"/>
      <c r="M513" s="112"/>
      <c r="N513" s="112"/>
      <c r="O513" s="269">
        <f t="shared" si="8"/>
        <v>0</v>
      </c>
      <c r="P513" s="273"/>
      <c r="Q513" s="120"/>
      <c r="R513" s="45"/>
      <c r="S513" s="56"/>
      <c r="T513" s="64"/>
    </row>
    <row r="514" spans="1:20" x14ac:dyDescent="0.25">
      <c r="A514" s="3"/>
      <c r="B514" s="111" t="s">
        <v>159</v>
      </c>
      <c r="C514" s="345"/>
      <c r="D514" s="112"/>
      <c r="E514" s="112"/>
      <c r="F514" s="112"/>
      <c r="G514" s="112"/>
      <c r="H514" s="112"/>
      <c r="I514" s="112"/>
      <c r="J514" s="112"/>
      <c r="K514" s="112"/>
      <c r="L514" s="112"/>
      <c r="M514" s="112"/>
      <c r="N514" s="112"/>
      <c r="O514" s="269">
        <f t="shared" si="8"/>
        <v>0</v>
      </c>
      <c r="P514" s="273"/>
      <c r="Q514" s="120"/>
      <c r="R514" s="45"/>
      <c r="S514" s="56"/>
      <c r="T514" s="64"/>
    </row>
    <row r="515" spans="1:20" x14ac:dyDescent="0.25">
      <c r="A515" s="3"/>
      <c r="B515" s="111" t="s">
        <v>159</v>
      </c>
      <c r="C515" s="345"/>
      <c r="D515" s="112"/>
      <c r="E515" s="112"/>
      <c r="F515" s="112"/>
      <c r="G515" s="112"/>
      <c r="H515" s="112"/>
      <c r="I515" s="112"/>
      <c r="J515" s="112"/>
      <c r="K515" s="112"/>
      <c r="L515" s="112"/>
      <c r="M515" s="112"/>
      <c r="N515" s="112"/>
      <c r="O515" s="269">
        <f t="shared" si="8"/>
        <v>0</v>
      </c>
      <c r="P515" s="273"/>
      <c r="Q515" s="120"/>
      <c r="R515" s="45"/>
      <c r="S515" s="56"/>
      <c r="T515" s="64"/>
    </row>
    <row r="516" spans="1:20" x14ac:dyDescent="0.25">
      <c r="A516" s="3"/>
      <c r="B516" s="111" t="s">
        <v>159</v>
      </c>
      <c r="C516" s="346" t="s">
        <v>37</v>
      </c>
      <c r="D516" s="112"/>
      <c r="E516" s="112"/>
      <c r="F516" s="112"/>
      <c r="G516" s="112"/>
      <c r="H516" s="112"/>
      <c r="I516" s="112"/>
      <c r="J516" s="112"/>
      <c r="K516" s="112"/>
      <c r="L516" s="112"/>
      <c r="M516" s="112"/>
      <c r="N516" s="112"/>
      <c r="O516" s="269">
        <f t="shared" si="8"/>
        <v>0</v>
      </c>
      <c r="P516" s="273"/>
      <c r="Q516" s="120"/>
      <c r="R516" s="45"/>
      <c r="S516" s="56"/>
      <c r="T516" s="64"/>
    </row>
    <row r="517" spans="1:20" x14ac:dyDescent="0.25">
      <c r="A517" s="3"/>
      <c r="B517" s="111" t="s">
        <v>159</v>
      </c>
      <c r="C517" s="347"/>
      <c r="D517" s="112"/>
      <c r="E517" s="112"/>
      <c r="F517" s="112"/>
      <c r="G517" s="112"/>
      <c r="H517" s="112"/>
      <c r="I517" s="112"/>
      <c r="J517" s="112"/>
      <c r="K517" s="112"/>
      <c r="L517" s="112"/>
      <c r="M517" s="112"/>
      <c r="N517" s="112"/>
      <c r="O517" s="269">
        <f t="shared" si="8"/>
        <v>0</v>
      </c>
      <c r="P517" s="273"/>
      <c r="Q517" s="120"/>
      <c r="R517" s="45"/>
      <c r="S517" s="56"/>
      <c r="T517" s="64"/>
    </row>
    <row r="518" spans="1:20" x14ac:dyDescent="0.25">
      <c r="A518" s="3"/>
      <c r="B518" s="486" t="s">
        <v>142</v>
      </c>
      <c r="C518" s="487"/>
      <c r="D518" s="487"/>
      <c r="E518" s="487"/>
      <c r="F518" s="487"/>
      <c r="G518" s="487"/>
      <c r="H518" s="487"/>
      <c r="I518" s="487"/>
      <c r="J518" s="487"/>
      <c r="K518" s="487"/>
      <c r="L518" s="487"/>
      <c r="M518" s="487"/>
      <c r="N518" s="487"/>
      <c r="O518" s="487"/>
      <c r="P518" s="122">
        <f>SUM(O520:O538)</f>
        <v>0</v>
      </c>
      <c r="Q518" s="118">
        <f>SUM(Q520:Q538)</f>
        <v>0</v>
      </c>
      <c r="R518" s="45"/>
      <c r="S518" s="56"/>
      <c r="T518" s="64"/>
    </row>
    <row r="519" spans="1:20" x14ac:dyDescent="0.25">
      <c r="A519" s="3"/>
      <c r="B519" s="348" t="s">
        <v>0</v>
      </c>
      <c r="C519" s="267" t="s">
        <v>1</v>
      </c>
      <c r="D519" s="267" t="s">
        <v>2</v>
      </c>
      <c r="E519" s="267" t="s">
        <v>28</v>
      </c>
      <c r="F519" s="267" t="s">
        <v>3</v>
      </c>
      <c r="G519" s="267" t="s">
        <v>4</v>
      </c>
      <c r="H519" s="267" t="s">
        <v>5</v>
      </c>
      <c r="I519" s="267" t="s">
        <v>6</v>
      </c>
      <c r="J519" s="267" t="s">
        <v>7</v>
      </c>
      <c r="K519" s="267" t="s">
        <v>8</v>
      </c>
      <c r="L519" s="267" t="s">
        <v>9</v>
      </c>
      <c r="M519" s="267" t="s">
        <v>10</v>
      </c>
      <c r="N519" s="267" t="s">
        <v>11</v>
      </c>
      <c r="O519" s="267" t="s">
        <v>12</v>
      </c>
      <c r="P519" s="268" t="s">
        <v>22</v>
      </c>
      <c r="Q519" s="119" t="s">
        <v>37</v>
      </c>
      <c r="R519" s="45"/>
      <c r="S519" s="56"/>
      <c r="T519" s="64"/>
    </row>
    <row r="520" spans="1:20" x14ac:dyDescent="0.25">
      <c r="A520" s="3"/>
      <c r="B520" s="111" t="s">
        <v>142</v>
      </c>
      <c r="C520" s="345"/>
      <c r="D520" s="112"/>
      <c r="E520" s="112"/>
      <c r="F520" s="112"/>
      <c r="G520" s="112"/>
      <c r="H520" s="112"/>
      <c r="I520" s="112"/>
      <c r="J520" s="112"/>
      <c r="K520" s="112"/>
      <c r="L520" s="112"/>
      <c r="M520" s="112"/>
      <c r="N520" s="112"/>
      <c r="O520" s="269">
        <f t="shared" si="8"/>
        <v>0</v>
      </c>
      <c r="P520" s="273"/>
      <c r="Q520" s="120"/>
      <c r="R520" s="45"/>
      <c r="S520" s="56"/>
      <c r="T520" s="64"/>
    </row>
    <row r="521" spans="1:20" x14ac:dyDescent="0.25">
      <c r="A521" s="3"/>
      <c r="B521" s="111" t="s">
        <v>142</v>
      </c>
      <c r="C521" s="345"/>
      <c r="D521" s="112"/>
      <c r="E521" s="112"/>
      <c r="F521" s="112"/>
      <c r="G521" s="112"/>
      <c r="H521" s="112"/>
      <c r="I521" s="112"/>
      <c r="J521" s="112"/>
      <c r="K521" s="112"/>
      <c r="L521" s="112"/>
      <c r="M521" s="112"/>
      <c r="N521" s="112"/>
      <c r="O521" s="269">
        <f t="shared" si="8"/>
        <v>0</v>
      </c>
      <c r="P521" s="273"/>
      <c r="Q521" s="120"/>
      <c r="R521" s="45"/>
      <c r="S521" s="56"/>
      <c r="T521" s="64"/>
    </row>
    <row r="522" spans="1:20" x14ac:dyDescent="0.25">
      <c r="A522" s="3"/>
      <c r="B522" s="111" t="s">
        <v>142</v>
      </c>
      <c r="C522" s="345"/>
      <c r="D522" s="112"/>
      <c r="E522" s="112"/>
      <c r="F522" s="112"/>
      <c r="G522" s="112"/>
      <c r="H522" s="112"/>
      <c r="I522" s="112"/>
      <c r="J522" s="112"/>
      <c r="K522" s="112"/>
      <c r="L522" s="112"/>
      <c r="M522" s="112"/>
      <c r="N522" s="112"/>
      <c r="O522" s="269">
        <f t="shared" si="8"/>
        <v>0</v>
      </c>
      <c r="P522" s="273"/>
      <c r="Q522" s="120"/>
      <c r="R522" s="45"/>
      <c r="S522" s="56"/>
      <c r="T522" s="64"/>
    </row>
    <row r="523" spans="1:20" x14ac:dyDescent="0.25">
      <c r="A523" s="3"/>
      <c r="B523" s="111" t="s">
        <v>142</v>
      </c>
      <c r="C523" s="345"/>
      <c r="D523" s="112"/>
      <c r="E523" s="112"/>
      <c r="F523" s="112"/>
      <c r="G523" s="112"/>
      <c r="H523" s="112"/>
      <c r="I523" s="112"/>
      <c r="J523" s="112"/>
      <c r="K523" s="112"/>
      <c r="L523" s="112"/>
      <c r="M523" s="112"/>
      <c r="N523" s="112"/>
      <c r="O523" s="269">
        <f t="shared" si="8"/>
        <v>0</v>
      </c>
      <c r="P523" s="273"/>
      <c r="Q523" s="120"/>
      <c r="R523" s="45"/>
      <c r="S523" s="56"/>
      <c r="T523" s="64"/>
    </row>
    <row r="524" spans="1:20" x14ac:dyDescent="0.25">
      <c r="A524" s="3"/>
      <c r="B524" s="111" t="s">
        <v>142</v>
      </c>
      <c r="C524" s="345"/>
      <c r="D524" s="112"/>
      <c r="E524" s="112"/>
      <c r="F524" s="112"/>
      <c r="G524" s="112"/>
      <c r="H524" s="112"/>
      <c r="I524" s="112"/>
      <c r="J524" s="112"/>
      <c r="K524" s="112"/>
      <c r="L524" s="112"/>
      <c r="M524" s="112"/>
      <c r="N524" s="112"/>
      <c r="O524" s="269">
        <f t="shared" si="8"/>
        <v>0</v>
      </c>
      <c r="P524" s="273"/>
      <c r="Q524" s="120"/>
      <c r="R524" s="45"/>
      <c r="S524" s="56"/>
      <c r="T524" s="64"/>
    </row>
    <row r="525" spans="1:20" x14ac:dyDescent="0.25">
      <c r="A525" s="3"/>
      <c r="B525" s="111" t="s">
        <v>142</v>
      </c>
      <c r="C525" s="345"/>
      <c r="D525" s="112"/>
      <c r="E525" s="112"/>
      <c r="F525" s="112"/>
      <c r="G525" s="112"/>
      <c r="H525" s="112"/>
      <c r="I525" s="112"/>
      <c r="J525" s="112"/>
      <c r="K525" s="112"/>
      <c r="L525" s="112"/>
      <c r="M525" s="112"/>
      <c r="N525" s="112"/>
      <c r="O525" s="269">
        <f t="shared" si="8"/>
        <v>0</v>
      </c>
      <c r="P525" s="273"/>
      <c r="Q525" s="120"/>
      <c r="R525" s="45"/>
      <c r="S525" s="56"/>
      <c r="T525" s="64"/>
    </row>
    <row r="526" spans="1:20" x14ac:dyDescent="0.25">
      <c r="A526" s="3"/>
      <c r="B526" s="111" t="s">
        <v>142</v>
      </c>
      <c r="C526" s="345"/>
      <c r="D526" s="112"/>
      <c r="E526" s="112"/>
      <c r="F526" s="112"/>
      <c r="G526" s="112"/>
      <c r="H526" s="112"/>
      <c r="I526" s="112"/>
      <c r="J526" s="112"/>
      <c r="K526" s="112"/>
      <c r="L526" s="112"/>
      <c r="M526" s="112"/>
      <c r="N526" s="112"/>
      <c r="O526" s="269">
        <f t="shared" si="8"/>
        <v>0</v>
      </c>
      <c r="P526" s="273"/>
      <c r="Q526" s="120"/>
      <c r="R526" s="45"/>
      <c r="S526" s="56"/>
      <c r="T526" s="64"/>
    </row>
    <row r="527" spans="1:20" x14ac:dyDescent="0.25">
      <c r="A527" s="3"/>
      <c r="B527" s="111" t="s">
        <v>142</v>
      </c>
      <c r="C527" s="345"/>
      <c r="D527" s="112"/>
      <c r="E527" s="112"/>
      <c r="F527" s="112"/>
      <c r="G527" s="112"/>
      <c r="H527" s="112"/>
      <c r="I527" s="112"/>
      <c r="J527" s="112"/>
      <c r="K527" s="112"/>
      <c r="L527" s="112"/>
      <c r="M527" s="112"/>
      <c r="N527" s="112"/>
      <c r="O527" s="269">
        <f t="shared" si="8"/>
        <v>0</v>
      </c>
      <c r="P527" s="273"/>
      <c r="Q527" s="120"/>
      <c r="R527" s="45"/>
      <c r="S527" s="56"/>
      <c r="T527" s="64"/>
    </row>
    <row r="528" spans="1:20" x14ac:dyDescent="0.25">
      <c r="A528" s="3"/>
      <c r="B528" s="111" t="s">
        <v>142</v>
      </c>
      <c r="C528" s="345"/>
      <c r="D528" s="112"/>
      <c r="E528" s="112"/>
      <c r="F528" s="112"/>
      <c r="G528" s="112"/>
      <c r="H528" s="112"/>
      <c r="I528" s="112"/>
      <c r="J528" s="112"/>
      <c r="K528" s="112"/>
      <c r="L528" s="112"/>
      <c r="M528" s="112"/>
      <c r="N528" s="112"/>
      <c r="O528" s="269">
        <f t="shared" si="8"/>
        <v>0</v>
      </c>
      <c r="P528" s="273"/>
      <c r="Q528" s="120"/>
      <c r="R528" s="45"/>
      <c r="S528" s="56"/>
      <c r="T528" s="64"/>
    </row>
    <row r="529" spans="1:20" x14ac:dyDescent="0.25">
      <c r="A529" s="3"/>
      <c r="B529" s="111" t="s">
        <v>142</v>
      </c>
      <c r="C529" s="345"/>
      <c r="D529" s="112"/>
      <c r="E529" s="112"/>
      <c r="F529" s="112"/>
      <c r="G529" s="112"/>
      <c r="H529" s="112"/>
      <c r="I529" s="112"/>
      <c r="J529" s="112"/>
      <c r="K529" s="112"/>
      <c r="L529" s="112"/>
      <c r="M529" s="112"/>
      <c r="N529" s="112"/>
      <c r="O529" s="269">
        <f t="shared" si="8"/>
        <v>0</v>
      </c>
      <c r="P529" s="273"/>
      <c r="Q529" s="120"/>
      <c r="R529" s="45"/>
      <c r="S529" s="56"/>
      <c r="T529" s="64"/>
    </row>
    <row r="530" spans="1:20" x14ac:dyDescent="0.25">
      <c r="A530" s="3"/>
      <c r="B530" s="111" t="s">
        <v>142</v>
      </c>
      <c r="C530" s="345"/>
      <c r="D530" s="112"/>
      <c r="E530" s="112"/>
      <c r="F530" s="112"/>
      <c r="G530" s="112"/>
      <c r="H530" s="112"/>
      <c r="I530" s="112"/>
      <c r="J530" s="112"/>
      <c r="K530" s="112"/>
      <c r="L530" s="112"/>
      <c r="M530" s="112"/>
      <c r="N530" s="112"/>
      <c r="O530" s="269">
        <f t="shared" si="8"/>
        <v>0</v>
      </c>
      <c r="P530" s="273"/>
      <c r="Q530" s="120"/>
      <c r="R530" s="45"/>
      <c r="S530" s="56"/>
      <c r="T530" s="64"/>
    </row>
    <row r="531" spans="1:20" x14ac:dyDescent="0.25">
      <c r="A531" s="3"/>
      <c r="B531" s="111" t="s">
        <v>142</v>
      </c>
      <c r="C531" s="345"/>
      <c r="D531" s="112"/>
      <c r="E531" s="112"/>
      <c r="F531" s="112"/>
      <c r="G531" s="112"/>
      <c r="H531" s="112"/>
      <c r="I531" s="112"/>
      <c r="J531" s="112"/>
      <c r="K531" s="112"/>
      <c r="L531" s="112"/>
      <c r="M531" s="112"/>
      <c r="N531" s="112"/>
      <c r="O531" s="269">
        <f t="shared" si="8"/>
        <v>0</v>
      </c>
      <c r="P531" s="273"/>
      <c r="Q531" s="120"/>
      <c r="R531" s="45"/>
      <c r="S531" s="56"/>
      <c r="T531" s="64"/>
    </row>
    <row r="532" spans="1:20" x14ac:dyDescent="0.25">
      <c r="A532" s="3"/>
      <c r="B532" s="111" t="s">
        <v>142</v>
      </c>
      <c r="C532" s="345"/>
      <c r="D532" s="112"/>
      <c r="E532" s="112"/>
      <c r="F532" s="112"/>
      <c r="G532" s="112"/>
      <c r="H532" s="112"/>
      <c r="I532" s="112"/>
      <c r="J532" s="112"/>
      <c r="K532" s="112"/>
      <c r="L532" s="112"/>
      <c r="M532" s="112"/>
      <c r="N532" s="112"/>
      <c r="O532" s="269">
        <f t="shared" si="8"/>
        <v>0</v>
      </c>
      <c r="P532" s="273"/>
      <c r="Q532" s="120"/>
      <c r="R532" s="45"/>
      <c r="S532" s="56"/>
      <c r="T532" s="64"/>
    </row>
    <row r="533" spans="1:20" x14ac:dyDescent="0.25">
      <c r="A533" s="3"/>
      <c r="B533" s="111" t="s">
        <v>142</v>
      </c>
      <c r="C533" s="345"/>
      <c r="D533" s="112"/>
      <c r="E533" s="112"/>
      <c r="F533" s="112"/>
      <c r="G533" s="112"/>
      <c r="H533" s="112"/>
      <c r="I533" s="112"/>
      <c r="J533" s="112"/>
      <c r="K533" s="112"/>
      <c r="L533" s="112"/>
      <c r="M533" s="112"/>
      <c r="N533" s="112"/>
      <c r="O533" s="269">
        <f t="shared" si="8"/>
        <v>0</v>
      </c>
      <c r="P533" s="273"/>
      <c r="Q533" s="120"/>
      <c r="R533" s="45"/>
      <c r="S533" s="56"/>
      <c r="T533" s="64"/>
    </row>
    <row r="534" spans="1:20" x14ac:dyDescent="0.25">
      <c r="A534" s="3"/>
      <c r="B534" s="111" t="s">
        <v>142</v>
      </c>
      <c r="C534" s="345"/>
      <c r="D534" s="112"/>
      <c r="E534" s="112"/>
      <c r="F534" s="112"/>
      <c r="G534" s="112"/>
      <c r="H534" s="112"/>
      <c r="I534" s="112"/>
      <c r="J534" s="112"/>
      <c r="K534" s="112"/>
      <c r="L534" s="112"/>
      <c r="M534" s="112"/>
      <c r="N534" s="112"/>
      <c r="O534" s="269">
        <f t="shared" si="8"/>
        <v>0</v>
      </c>
      <c r="P534" s="273"/>
      <c r="Q534" s="120"/>
      <c r="R534" s="45"/>
      <c r="S534" s="56"/>
      <c r="T534" s="64"/>
    </row>
    <row r="535" spans="1:20" x14ac:dyDescent="0.25">
      <c r="A535" s="3"/>
      <c r="B535" s="111" t="s">
        <v>142</v>
      </c>
      <c r="C535" s="345"/>
      <c r="D535" s="112"/>
      <c r="E535" s="112"/>
      <c r="F535" s="112"/>
      <c r="G535" s="112"/>
      <c r="H535" s="112"/>
      <c r="I535" s="112"/>
      <c r="J535" s="112"/>
      <c r="K535" s="112"/>
      <c r="L535" s="112"/>
      <c r="M535" s="112"/>
      <c r="N535" s="112"/>
      <c r="O535" s="269">
        <f t="shared" si="8"/>
        <v>0</v>
      </c>
      <c r="P535" s="273"/>
      <c r="Q535" s="120"/>
      <c r="R535" s="45"/>
      <c r="S535" s="56"/>
      <c r="T535" s="64"/>
    </row>
    <row r="536" spans="1:20" x14ac:dyDescent="0.25">
      <c r="A536" s="3"/>
      <c r="B536" s="111" t="s">
        <v>142</v>
      </c>
      <c r="C536" s="345"/>
      <c r="D536" s="112"/>
      <c r="E536" s="112"/>
      <c r="F536" s="112"/>
      <c r="G536" s="112"/>
      <c r="H536" s="112"/>
      <c r="I536" s="112"/>
      <c r="J536" s="112"/>
      <c r="K536" s="112"/>
      <c r="L536" s="112"/>
      <c r="M536" s="112"/>
      <c r="N536" s="112"/>
      <c r="O536" s="269">
        <f t="shared" si="8"/>
        <v>0</v>
      </c>
      <c r="P536" s="273"/>
      <c r="Q536" s="120"/>
      <c r="R536" s="45"/>
      <c r="S536" s="56"/>
      <c r="T536" s="64"/>
    </row>
    <row r="537" spans="1:20" x14ac:dyDescent="0.25">
      <c r="A537" s="3"/>
      <c r="B537" s="111" t="s">
        <v>142</v>
      </c>
      <c r="C537" s="346" t="s">
        <v>37</v>
      </c>
      <c r="D537" s="112"/>
      <c r="E537" s="112"/>
      <c r="F537" s="112"/>
      <c r="G537" s="112"/>
      <c r="H537" s="112"/>
      <c r="I537" s="112"/>
      <c r="J537" s="112"/>
      <c r="K537" s="112"/>
      <c r="L537" s="112"/>
      <c r="M537" s="112"/>
      <c r="N537" s="112"/>
      <c r="O537" s="269">
        <f t="shared" si="8"/>
        <v>0</v>
      </c>
      <c r="P537" s="273"/>
      <c r="Q537" s="120"/>
      <c r="R537" s="45"/>
      <c r="S537" s="56"/>
      <c r="T537" s="64"/>
    </row>
    <row r="538" spans="1:20" x14ac:dyDescent="0.25">
      <c r="A538" s="3"/>
      <c r="B538" s="111" t="s">
        <v>142</v>
      </c>
      <c r="C538" s="347"/>
      <c r="D538" s="112"/>
      <c r="E538" s="112"/>
      <c r="F538" s="112"/>
      <c r="G538" s="112"/>
      <c r="H538" s="112"/>
      <c r="I538" s="112"/>
      <c r="J538" s="112"/>
      <c r="K538" s="112"/>
      <c r="L538" s="112"/>
      <c r="M538" s="112"/>
      <c r="N538" s="112"/>
      <c r="O538" s="269">
        <f t="shared" si="8"/>
        <v>0</v>
      </c>
      <c r="P538" s="273"/>
      <c r="Q538" s="120"/>
      <c r="R538" s="45"/>
      <c r="S538" s="56"/>
      <c r="T538" s="64"/>
    </row>
    <row r="539" spans="1:20" x14ac:dyDescent="0.25">
      <c r="A539" s="3"/>
      <c r="B539" s="486" t="s">
        <v>143</v>
      </c>
      <c r="C539" s="487"/>
      <c r="D539" s="487"/>
      <c r="E539" s="487"/>
      <c r="F539" s="487"/>
      <c r="G539" s="487"/>
      <c r="H539" s="487"/>
      <c r="I539" s="487"/>
      <c r="J539" s="487"/>
      <c r="K539" s="487"/>
      <c r="L539" s="487"/>
      <c r="M539" s="487"/>
      <c r="N539" s="487"/>
      <c r="O539" s="487"/>
      <c r="P539" s="122">
        <f>SUM(O541:O559)</f>
        <v>0</v>
      </c>
      <c r="Q539" s="118">
        <f>SUM(Q541:Q559)</f>
        <v>0</v>
      </c>
      <c r="R539" s="45"/>
      <c r="S539" s="56"/>
      <c r="T539" s="64"/>
    </row>
    <row r="540" spans="1:20" x14ac:dyDescent="0.25">
      <c r="A540" s="3"/>
      <c r="B540" s="348" t="s">
        <v>0</v>
      </c>
      <c r="C540" s="267" t="s">
        <v>1</v>
      </c>
      <c r="D540" s="267" t="s">
        <v>2</v>
      </c>
      <c r="E540" s="267" t="s">
        <v>28</v>
      </c>
      <c r="F540" s="267" t="s">
        <v>3</v>
      </c>
      <c r="G540" s="267" t="s">
        <v>4</v>
      </c>
      <c r="H540" s="267" t="s">
        <v>5</v>
      </c>
      <c r="I540" s="267" t="s">
        <v>6</v>
      </c>
      <c r="J540" s="267" t="s">
        <v>7</v>
      </c>
      <c r="K540" s="267" t="s">
        <v>8</v>
      </c>
      <c r="L540" s="267" t="s">
        <v>9</v>
      </c>
      <c r="M540" s="267" t="s">
        <v>10</v>
      </c>
      <c r="N540" s="267" t="s">
        <v>11</v>
      </c>
      <c r="O540" s="267" t="s">
        <v>12</v>
      </c>
      <c r="P540" s="268" t="s">
        <v>22</v>
      </c>
      <c r="Q540" s="119" t="s">
        <v>37</v>
      </c>
      <c r="R540" s="45"/>
      <c r="S540" s="56"/>
      <c r="T540" s="64"/>
    </row>
    <row r="541" spans="1:20" x14ac:dyDescent="0.25">
      <c r="A541" s="3"/>
      <c r="B541" s="111" t="s">
        <v>143</v>
      </c>
      <c r="C541" s="350"/>
      <c r="D541" s="113"/>
      <c r="E541" s="112"/>
      <c r="F541" s="112"/>
      <c r="G541" s="112"/>
      <c r="H541" s="112"/>
      <c r="I541" s="112"/>
      <c r="J541" s="112"/>
      <c r="K541" s="112"/>
      <c r="L541" s="112"/>
      <c r="M541" s="112"/>
      <c r="N541" s="112"/>
      <c r="O541" s="269">
        <f t="shared" si="8"/>
        <v>0</v>
      </c>
      <c r="P541" s="273"/>
      <c r="Q541" s="120"/>
      <c r="R541" s="45"/>
      <c r="S541" s="56"/>
      <c r="T541" s="64"/>
    </row>
    <row r="542" spans="1:20" x14ac:dyDescent="0.25">
      <c r="A542" s="3"/>
      <c r="B542" s="111" t="s">
        <v>143</v>
      </c>
      <c r="C542" s="350"/>
      <c r="D542" s="113"/>
      <c r="E542" s="112"/>
      <c r="F542" s="112"/>
      <c r="G542" s="112"/>
      <c r="H542" s="112"/>
      <c r="I542" s="112"/>
      <c r="J542" s="112"/>
      <c r="K542" s="112"/>
      <c r="L542" s="112"/>
      <c r="M542" s="112"/>
      <c r="N542" s="112"/>
      <c r="O542" s="269">
        <f t="shared" si="8"/>
        <v>0</v>
      </c>
      <c r="P542" s="273"/>
      <c r="Q542" s="120"/>
      <c r="R542" s="45"/>
      <c r="S542" s="56"/>
      <c r="T542" s="64"/>
    </row>
    <row r="543" spans="1:20" x14ac:dyDescent="0.25">
      <c r="A543" s="3"/>
      <c r="B543" s="111" t="s">
        <v>143</v>
      </c>
      <c r="C543" s="350"/>
      <c r="D543" s="113"/>
      <c r="E543" s="112"/>
      <c r="F543" s="112"/>
      <c r="G543" s="112"/>
      <c r="H543" s="112"/>
      <c r="I543" s="112"/>
      <c r="J543" s="112"/>
      <c r="K543" s="112"/>
      <c r="L543" s="112"/>
      <c r="M543" s="112"/>
      <c r="N543" s="112"/>
      <c r="O543" s="269">
        <f t="shared" si="8"/>
        <v>0</v>
      </c>
      <c r="P543" s="273"/>
      <c r="Q543" s="120"/>
      <c r="R543" s="45"/>
      <c r="S543" s="56"/>
      <c r="T543" s="64"/>
    </row>
    <row r="544" spans="1:20" x14ac:dyDescent="0.25">
      <c r="A544" s="3"/>
      <c r="B544" s="111" t="s">
        <v>143</v>
      </c>
      <c r="C544" s="350"/>
      <c r="D544" s="113"/>
      <c r="E544" s="112"/>
      <c r="F544" s="112"/>
      <c r="G544" s="112"/>
      <c r="H544" s="112"/>
      <c r="I544" s="112"/>
      <c r="J544" s="112"/>
      <c r="K544" s="112"/>
      <c r="L544" s="112"/>
      <c r="M544" s="112"/>
      <c r="N544" s="112"/>
      <c r="O544" s="269">
        <f t="shared" si="8"/>
        <v>0</v>
      </c>
      <c r="P544" s="273"/>
      <c r="Q544" s="120"/>
      <c r="R544" s="45"/>
      <c r="S544" s="56"/>
      <c r="T544" s="64"/>
    </row>
    <row r="545" spans="1:20" x14ac:dyDescent="0.25">
      <c r="A545" s="3"/>
      <c r="B545" s="111" t="s">
        <v>143</v>
      </c>
      <c r="C545" s="350"/>
      <c r="D545" s="113"/>
      <c r="E545" s="112"/>
      <c r="F545" s="112"/>
      <c r="G545" s="112"/>
      <c r="H545" s="112"/>
      <c r="I545" s="112"/>
      <c r="J545" s="112"/>
      <c r="K545" s="112"/>
      <c r="L545" s="112"/>
      <c r="M545" s="112"/>
      <c r="N545" s="112"/>
      <c r="O545" s="269">
        <f t="shared" si="8"/>
        <v>0</v>
      </c>
      <c r="P545" s="273"/>
      <c r="Q545" s="120"/>
      <c r="R545" s="45"/>
      <c r="S545" s="56"/>
      <c r="T545" s="64"/>
    </row>
    <row r="546" spans="1:20" x14ac:dyDescent="0.25">
      <c r="A546" s="3"/>
      <c r="B546" s="111" t="s">
        <v>143</v>
      </c>
      <c r="C546" s="350"/>
      <c r="D546" s="113"/>
      <c r="E546" s="112"/>
      <c r="F546" s="112"/>
      <c r="G546" s="112"/>
      <c r="H546" s="112"/>
      <c r="I546" s="112"/>
      <c r="J546" s="112"/>
      <c r="K546" s="112"/>
      <c r="L546" s="112"/>
      <c r="M546" s="112"/>
      <c r="N546" s="112"/>
      <c r="O546" s="269">
        <f t="shared" si="8"/>
        <v>0</v>
      </c>
      <c r="P546" s="273"/>
      <c r="Q546" s="120"/>
      <c r="R546" s="45"/>
      <c r="S546" s="56"/>
      <c r="T546" s="64"/>
    </row>
    <row r="547" spans="1:20" x14ac:dyDescent="0.25">
      <c r="A547" s="3"/>
      <c r="B547" s="111" t="s">
        <v>143</v>
      </c>
      <c r="C547" s="350"/>
      <c r="D547" s="113"/>
      <c r="E547" s="112"/>
      <c r="F547" s="112"/>
      <c r="G547" s="112"/>
      <c r="H547" s="112"/>
      <c r="I547" s="112"/>
      <c r="J547" s="112"/>
      <c r="K547" s="112"/>
      <c r="L547" s="112"/>
      <c r="M547" s="112"/>
      <c r="N547" s="112"/>
      <c r="O547" s="269">
        <f t="shared" si="8"/>
        <v>0</v>
      </c>
      <c r="P547" s="273"/>
      <c r="Q547" s="120"/>
      <c r="R547" s="45"/>
      <c r="S547" s="56"/>
      <c r="T547" s="64"/>
    </row>
    <row r="548" spans="1:20" x14ac:dyDescent="0.25">
      <c r="A548" s="3"/>
      <c r="B548" s="111" t="s">
        <v>143</v>
      </c>
      <c r="C548" s="350"/>
      <c r="D548" s="113"/>
      <c r="E548" s="112"/>
      <c r="F548" s="112"/>
      <c r="G548" s="112"/>
      <c r="H548" s="112"/>
      <c r="I548" s="112"/>
      <c r="J548" s="112"/>
      <c r="K548" s="112"/>
      <c r="L548" s="112"/>
      <c r="M548" s="112"/>
      <c r="N548" s="112"/>
      <c r="O548" s="269">
        <f t="shared" si="8"/>
        <v>0</v>
      </c>
      <c r="P548" s="273"/>
      <c r="Q548" s="120"/>
      <c r="R548" s="45"/>
      <c r="S548" s="56"/>
      <c r="T548" s="64"/>
    </row>
    <row r="549" spans="1:20" x14ac:dyDescent="0.25">
      <c r="A549" s="3"/>
      <c r="B549" s="111" t="s">
        <v>143</v>
      </c>
      <c r="C549" s="350"/>
      <c r="D549" s="112"/>
      <c r="E549" s="112"/>
      <c r="F549" s="112"/>
      <c r="G549" s="112"/>
      <c r="H549" s="112"/>
      <c r="I549" s="112"/>
      <c r="J549" s="112"/>
      <c r="K549" s="112"/>
      <c r="L549" s="112"/>
      <c r="M549" s="112"/>
      <c r="N549" s="112"/>
      <c r="O549" s="269">
        <f t="shared" si="8"/>
        <v>0</v>
      </c>
      <c r="P549" s="273"/>
      <c r="Q549" s="120"/>
      <c r="R549" s="45"/>
      <c r="S549" s="56"/>
      <c r="T549" s="64"/>
    </row>
    <row r="550" spans="1:20" x14ac:dyDescent="0.25">
      <c r="A550" s="3"/>
      <c r="B550" s="111" t="s">
        <v>143</v>
      </c>
      <c r="C550" s="345"/>
      <c r="D550" s="112"/>
      <c r="E550" s="112"/>
      <c r="F550" s="112"/>
      <c r="G550" s="112"/>
      <c r="H550" s="112"/>
      <c r="I550" s="112"/>
      <c r="J550" s="112"/>
      <c r="K550" s="112"/>
      <c r="L550" s="112"/>
      <c r="M550" s="112"/>
      <c r="N550" s="112"/>
      <c r="O550" s="269">
        <f t="shared" si="8"/>
        <v>0</v>
      </c>
      <c r="P550" s="273"/>
      <c r="Q550" s="120"/>
      <c r="R550" s="45"/>
      <c r="S550" s="56"/>
      <c r="T550" s="64"/>
    </row>
    <row r="551" spans="1:20" x14ac:dyDescent="0.25">
      <c r="A551" s="3"/>
      <c r="B551" s="111" t="s">
        <v>143</v>
      </c>
      <c r="C551" s="345"/>
      <c r="D551" s="112"/>
      <c r="E551" s="112"/>
      <c r="F551" s="112"/>
      <c r="G551" s="112"/>
      <c r="H551" s="112"/>
      <c r="I551" s="112"/>
      <c r="J551" s="112"/>
      <c r="K551" s="112"/>
      <c r="L551" s="112"/>
      <c r="M551" s="112"/>
      <c r="N551" s="112"/>
      <c r="O551" s="269">
        <f t="shared" si="8"/>
        <v>0</v>
      </c>
      <c r="P551" s="273"/>
      <c r="Q551" s="120"/>
      <c r="R551" s="45"/>
      <c r="S551" s="56"/>
      <c r="T551" s="64"/>
    </row>
    <row r="552" spans="1:20" x14ac:dyDescent="0.25">
      <c r="A552" s="3"/>
      <c r="B552" s="111" t="s">
        <v>143</v>
      </c>
      <c r="C552" s="345"/>
      <c r="D552" s="112"/>
      <c r="E552" s="112"/>
      <c r="F552" s="112"/>
      <c r="G552" s="112"/>
      <c r="H552" s="112"/>
      <c r="I552" s="112"/>
      <c r="J552" s="112"/>
      <c r="K552" s="112"/>
      <c r="L552" s="112"/>
      <c r="M552" s="112"/>
      <c r="N552" s="112"/>
      <c r="O552" s="269">
        <f t="shared" si="8"/>
        <v>0</v>
      </c>
      <c r="P552" s="273"/>
      <c r="Q552" s="120"/>
      <c r="R552" s="45"/>
      <c r="S552" s="56"/>
      <c r="T552" s="64"/>
    </row>
    <row r="553" spans="1:20" x14ac:dyDescent="0.25">
      <c r="A553" s="3"/>
      <c r="B553" s="111" t="s">
        <v>143</v>
      </c>
      <c r="C553" s="345"/>
      <c r="D553" s="112"/>
      <c r="E553" s="112"/>
      <c r="F553" s="112"/>
      <c r="G553" s="112"/>
      <c r="H553" s="112"/>
      <c r="I553" s="112"/>
      <c r="J553" s="112"/>
      <c r="K553" s="112"/>
      <c r="L553" s="112"/>
      <c r="M553" s="112"/>
      <c r="N553" s="112"/>
      <c r="O553" s="269">
        <f t="shared" si="8"/>
        <v>0</v>
      </c>
      <c r="P553" s="273"/>
      <c r="Q553" s="120"/>
      <c r="R553" s="45"/>
      <c r="S553" s="56"/>
      <c r="T553" s="64"/>
    </row>
    <row r="554" spans="1:20" x14ac:dyDescent="0.25">
      <c r="A554" s="3"/>
      <c r="B554" s="111" t="s">
        <v>143</v>
      </c>
      <c r="C554" s="345"/>
      <c r="D554" s="112"/>
      <c r="E554" s="112"/>
      <c r="F554" s="112"/>
      <c r="G554" s="112"/>
      <c r="H554" s="112"/>
      <c r="I554" s="112"/>
      <c r="J554" s="112"/>
      <c r="K554" s="112"/>
      <c r="L554" s="112"/>
      <c r="M554" s="112"/>
      <c r="N554" s="112"/>
      <c r="O554" s="269">
        <f t="shared" si="8"/>
        <v>0</v>
      </c>
      <c r="P554" s="273"/>
      <c r="Q554" s="120"/>
      <c r="R554" s="45"/>
      <c r="S554" s="56"/>
      <c r="T554" s="64"/>
    </row>
    <row r="555" spans="1:20" x14ac:dyDescent="0.25">
      <c r="A555" s="3"/>
      <c r="B555" s="111" t="s">
        <v>143</v>
      </c>
      <c r="C555" s="345"/>
      <c r="D555" s="112"/>
      <c r="E555" s="112"/>
      <c r="F555" s="112"/>
      <c r="G555" s="112"/>
      <c r="H555" s="112"/>
      <c r="I555" s="112"/>
      <c r="J555" s="112"/>
      <c r="K555" s="112"/>
      <c r="L555" s="112"/>
      <c r="M555" s="112"/>
      <c r="N555" s="112"/>
      <c r="O555" s="269">
        <f t="shared" si="8"/>
        <v>0</v>
      </c>
      <c r="P555" s="273"/>
      <c r="Q555" s="120"/>
      <c r="R555" s="45"/>
      <c r="S555" s="56"/>
      <c r="T555" s="64"/>
    </row>
    <row r="556" spans="1:20" x14ac:dyDescent="0.25">
      <c r="A556" s="3"/>
      <c r="B556" s="111" t="s">
        <v>143</v>
      </c>
      <c r="C556" s="345"/>
      <c r="D556" s="112"/>
      <c r="E556" s="112"/>
      <c r="F556" s="112"/>
      <c r="G556" s="112"/>
      <c r="H556" s="112"/>
      <c r="I556" s="112"/>
      <c r="J556" s="112"/>
      <c r="K556" s="112"/>
      <c r="L556" s="112"/>
      <c r="M556" s="112"/>
      <c r="N556" s="112"/>
      <c r="O556" s="269">
        <f t="shared" si="8"/>
        <v>0</v>
      </c>
      <c r="P556" s="273"/>
      <c r="Q556" s="120"/>
      <c r="R556" s="45"/>
      <c r="S556" s="56"/>
      <c r="T556" s="64"/>
    </row>
    <row r="557" spans="1:20" x14ac:dyDescent="0.25">
      <c r="A557" s="3"/>
      <c r="B557" s="111" t="s">
        <v>143</v>
      </c>
      <c r="C557" s="345"/>
      <c r="D557" s="112"/>
      <c r="E557" s="112"/>
      <c r="F557" s="112"/>
      <c r="G557" s="112"/>
      <c r="H557" s="112"/>
      <c r="I557" s="112"/>
      <c r="J557" s="112"/>
      <c r="K557" s="112"/>
      <c r="L557" s="112"/>
      <c r="M557" s="112"/>
      <c r="N557" s="112"/>
      <c r="O557" s="269">
        <f t="shared" si="8"/>
        <v>0</v>
      </c>
      <c r="P557" s="273"/>
      <c r="Q557" s="120"/>
      <c r="R557" s="45"/>
      <c r="S557" s="56"/>
      <c r="T557" s="64"/>
    </row>
    <row r="558" spans="1:20" x14ac:dyDescent="0.25">
      <c r="A558" s="3"/>
      <c r="B558" s="111" t="s">
        <v>143</v>
      </c>
      <c r="C558" s="346" t="s">
        <v>37</v>
      </c>
      <c r="D558" s="112"/>
      <c r="E558" s="112"/>
      <c r="F558" s="112"/>
      <c r="G558" s="112"/>
      <c r="H558" s="112"/>
      <c r="I558" s="112"/>
      <c r="J558" s="112"/>
      <c r="K558" s="112"/>
      <c r="L558" s="112"/>
      <c r="M558" s="112"/>
      <c r="N558" s="112"/>
      <c r="O558" s="269">
        <f t="shared" si="8"/>
        <v>0</v>
      </c>
      <c r="P558" s="273"/>
      <c r="Q558" s="120"/>
      <c r="R558" s="45"/>
      <c r="S558" s="56"/>
      <c r="T558" s="64"/>
    </row>
    <row r="559" spans="1:20" x14ac:dyDescent="0.25">
      <c r="A559" s="3"/>
      <c r="B559" s="111" t="s">
        <v>143</v>
      </c>
      <c r="C559" s="347"/>
      <c r="D559" s="112"/>
      <c r="E559" s="112"/>
      <c r="F559" s="112"/>
      <c r="G559" s="112"/>
      <c r="H559" s="112"/>
      <c r="I559" s="112"/>
      <c r="J559" s="112"/>
      <c r="K559" s="112"/>
      <c r="L559" s="112"/>
      <c r="M559" s="112"/>
      <c r="N559" s="112"/>
      <c r="O559" s="269">
        <f t="shared" si="8"/>
        <v>0</v>
      </c>
      <c r="P559" s="273"/>
      <c r="Q559" s="120"/>
      <c r="R559" s="45"/>
      <c r="S559" s="56"/>
      <c r="T559" s="64"/>
    </row>
    <row r="560" spans="1:20" x14ac:dyDescent="0.25">
      <c r="A560" s="3"/>
      <c r="B560" s="486" t="s">
        <v>144</v>
      </c>
      <c r="C560" s="487"/>
      <c r="D560" s="487"/>
      <c r="E560" s="487"/>
      <c r="F560" s="487"/>
      <c r="G560" s="487"/>
      <c r="H560" s="487"/>
      <c r="I560" s="487"/>
      <c r="J560" s="487"/>
      <c r="K560" s="487"/>
      <c r="L560" s="487"/>
      <c r="M560" s="487"/>
      <c r="N560" s="487"/>
      <c r="O560" s="487"/>
      <c r="P560" s="122">
        <f>SUM(O562:O581)</f>
        <v>0</v>
      </c>
      <c r="Q560" s="118">
        <f>SUM(Q562:Q581)</f>
        <v>0</v>
      </c>
      <c r="R560" s="45"/>
      <c r="S560" s="56"/>
      <c r="T560" s="64"/>
    </row>
    <row r="561" spans="1:20" x14ac:dyDescent="0.25">
      <c r="A561" s="3"/>
      <c r="B561" s="348" t="s">
        <v>0</v>
      </c>
      <c r="C561" s="267" t="s">
        <v>1</v>
      </c>
      <c r="D561" s="267" t="s">
        <v>2</v>
      </c>
      <c r="E561" s="267" t="s">
        <v>28</v>
      </c>
      <c r="F561" s="267" t="s">
        <v>3</v>
      </c>
      <c r="G561" s="267" t="s">
        <v>4</v>
      </c>
      <c r="H561" s="267" t="s">
        <v>5</v>
      </c>
      <c r="I561" s="267" t="s">
        <v>6</v>
      </c>
      <c r="J561" s="267" t="s">
        <v>7</v>
      </c>
      <c r="K561" s="267" t="s">
        <v>8</v>
      </c>
      <c r="L561" s="267" t="s">
        <v>9</v>
      </c>
      <c r="M561" s="267" t="s">
        <v>10</v>
      </c>
      <c r="N561" s="267" t="s">
        <v>11</v>
      </c>
      <c r="O561" s="267" t="s">
        <v>12</v>
      </c>
      <c r="P561" s="268" t="s">
        <v>22</v>
      </c>
      <c r="Q561" s="119" t="s">
        <v>37</v>
      </c>
      <c r="R561" s="45"/>
      <c r="S561" s="56"/>
      <c r="T561" s="64"/>
    </row>
    <row r="562" spans="1:20" x14ac:dyDescent="0.25">
      <c r="A562" s="3"/>
      <c r="B562" s="111" t="s">
        <v>144</v>
      </c>
      <c r="C562" s="345"/>
      <c r="D562" s="112"/>
      <c r="E562" s="112"/>
      <c r="F562" s="112"/>
      <c r="G562" s="112"/>
      <c r="H562" s="112"/>
      <c r="I562" s="112"/>
      <c r="J562" s="112"/>
      <c r="K562" s="112"/>
      <c r="L562" s="112"/>
      <c r="M562" s="112"/>
      <c r="N562" s="112"/>
      <c r="O562" s="269">
        <f t="shared" si="8"/>
        <v>0</v>
      </c>
      <c r="P562" s="273"/>
      <c r="Q562" s="120"/>
      <c r="R562" s="45"/>
      <c r="S562" s="56"/>
      <c r="T562" s="64"/>
    </row>
    <row r="563" spans="1:20" x14ac:dyDescent="0.25">
      <c r="A563" s="3"/>
      <c r="B563" s="111" t="s">
        <v>144</v>
      </c>
      <c r="C563" s="345"/>
      <c r="D563" s="112"/>
      <c r="E563" s="112"/>
      <c r="F563" s="112"/>
      <c r="G563" s="112"/>
      <c r="H563" s="112"/>
      <c r="I563" s="112"/>
      <c r="J563" s="112"/>
      <c r="K563" s="112"/>
      <c r="L563" s="112"/>
      <c r="M563" s="112"/>
      <c r="N563" s="112"/>
      <c r="O563" s="269">
        <f t="shared" si="8"/>
        <v>0</v>
      </c>
      <c r="P563" s="273"/>
      <c r="Q563" s="120"/>
      <c r="R563" s="45"/>
      <c r="S563" s="56"/>
      <c r="T563" s="64"/>
    </row>
    <row r="564" spans="1:20" x14ac:dyDescent="0.25">
      <c r="A564" s="3"/>
      <c r="B564" s="111" t="s">
        <v>144</v>
      </c>
      <c r="C564" s="345"/>
      <c r="D564" s="112"/>
      <c r="E564" s="112"/>
      <c r="F564" s="112"/>
      <c r="G564" s="112"/>
      <c r="H564" s="112"/>
      <c r="I564" s="112"/>
      <c r="J564" s="112"/>
      <c r="K564" s="112"/>
      <c r="L564" s="112"/>
      <c r="M564" s="112"/>
      <c r="N564" s="112"/>
      <c r="O564" s="269">
        <f t="shared" si="8"/>
        <v>0</v>
      </c>
      <c r="P564" s="273"/>
      <c r="Q564" s="120"/>
      <c r="R564" s="45"/>
      <c r="S564" s="56"/>
      <c r="T564" s="64"/>
    </row>
    <row r="565" spans="1:20" x14ac:dyDescent="0.25">
      <c r="A565" s="3"/>
      <c r="B565" s="111" t="s">
        <v>144</v>
      </c>
      <c r="C565" s="345"/>
      <c r="D565" s="112"/>
      <c r="E565" s="112"/>
      <c r="F565" s="112"/>
      <c r="G565" s="112"/>
      <c r="H565" s="112"/>
      <c r="I565" s="112"/>
      <c r="J565" s="112"/>
      <c r="K565" s="112"/>
      <c r="L565" s="112"/>
      <c r="M565" s="112"/>
      <c r="N565" s="112"/>
      <c r="O565" s="269">
        <f t="shared" si="8"/>
        <v>0</v>
      </c>
      <c r="P565" s="273"/>
      <c r="Q565" s="120"/>
      <c r="R565" s="45"/>
      <c r="S565" s="56"/>
      <c r="T565" s="64"/>
    </row>
    <row r="566" spans="1:20" x14ac:dyDescent="0.25">
      <c r="A566" s="3"/>
      <c r="B566" s="111" t="s">
        <v>144</v>
      </c>
      <c r="C566" s="345"/>
      <c r="D566" s="112"/>
      <c r="E566" s="112"/>
      <c r="F566" s="112"/>
      <c r="G566" s="112"/>
      <c r="H566" s="112"/>
      <c r="I566" s="112"/>
      <c r="J566" s="112"/>
      <c r="K566" s="112"/>
      <c r="L566" s="112"/>
      <c r="M566" s="112"/>
      <c r="N566" s="112"/>
      <c r="O566" s="269">
        <f t="shared" si="8"/>
        <v>0</v>
      </c>
      <c r="P566" s="273"/>
      <c r="Q566" s="120"/>
      <c r="R566" s="45"/>
      <c r="S566" s="56"/>
      <c r="T566" s="64"/>
    </row>
    <row r="567" spans="1:20" x14ac:dyDescent="0.25">
      <c r="A567" s="3"/>
      <c r="B567" s="111" t="s">
        <v>144</v>
      </c>
      <c r="C567" s="345"/>
      <c r="D567" s="112"/>
      <c r="E567" s="112"/>
      <c r="F567" s="112"/>
      <c r="G567" s="112"/>
      <c r="H567" s="112"/>
      <c r="I567" s="112"/>
      <c r="J567" s="112"/>
      <c r="K567" s="112"/>
      <c r="L567" s="112"/>
      <c r="M567" s="112"/>
      <c r="N567" s="112"/>
      <c r="O567" s="269">
        <f t="shared" si="8"/>
        <v>0</v>
      </c>
      <c r="P567" s="273"/>
      <c r="Q567" s="120"/>
      <c r="R567" s="45"/>
      <c r="S567" s="56"/>
      <c r="T567" s="64"/>
    </row>
    <row r="568" spans="1:20" x14ac:dyDescent="0.25">
      <c r="A568" s="3"/>
      <c r="B568" s="111" t="s">
        <v>144</v>
      </c>
      <c r="C568" s="345"/>
      <c r="D568" s="112"/>
      <c r="E568" s="112"/>
      <c r="F568" s="112"/>
      <c r="G568" s="112"/>
      <c r="H568" s="112"/>
      <c r="I568" s="112"/>
      <c r="J568" s="112"/>
      <c r="K568" s="112"/>
      <c r="L568" s="112"/>
      <c r="M568" s="112"/>
      <c r="N568" s="112"/>
      <c r="O568" s="269">
        <f t="shared" si="8"/>
        <v>0</v>
      </c>
      <c r="P568" s="273"/>
      <c r="Q568" s="120"/>
      <c r="R568" s="45"/>
      <c r="S568" s="56"/>
      <c r="T568" s="64"/>
    </row>
    <row r="569" spans="1:20" x14ac:dyDescent="0.25">
      <c r="A569" s="3"/>
      <c r="B569" s="111" t="s">
        <v>144</v>
      </c>
      <c r="C569" s="345"/>
      <c r="D569" s="112"/>
      <c r="E569" s="112"/>
      <c r="F569" s="112"/>
      <c r="G569" s="112"/>
      <c r="H569" s="112"/>
      <c r="I569" s="112"/>
      <c r="J569" s="112"/>
      <c r="K569" s="112"/>
      <c r="L569" s="112"/>
      <c r="M569" s="112"/>
      <c r="N569" s="112"/>
      <c r="O569" s="269">
        <f t="shared" si="8"/>
        <v>0</v>
      </c>
      <c r="P569" s="273"/>
      <c r="Q569" s="120"/>
      <c r="R569" s="45"/>
      <c r="S569" s="56"/>
      <c r="T569" s="64"/>
    </row>
    <row r="570" spans="1:20" x14ac:dyDescent="0.25">
      <c r="A570" s="3"/>
      <c r="B570" s="111" t="s">
        <v>144</v>
      </c>
      <c r="C570" s="345"/>
      <c r="D570" s="112"/>
      <c r="E570" s="112"/>
      <c r="F570" s="112"/>
      <c r="G570" s="112"/>
      <c r="H570" s="112"/>
      <c r="I570" s="112"/>
      <c r="J570" s="112"/>
      <c r="K570" s="112"/>
      <c r="L570" s="112"/>
      <c r="M570" s="112"/>
      <c r="N570" s="112"/>
      <c r="O570" s="269">
        <f t="shared" si="8"/>
        <v>0</v>
      </c>
      <c r="P570" s="273"/>
      <c r="Q570" s="120"/>
      <c r="R570" s="45"/>
      <c r="S570" s="56"/>
      <c r="T570" s="64"/>
    </row>
    <row r="571" spans="1:20" x14ac:dyDescent="0.25">
      <c r="A571" s="3"/>
      <c r="B571" s="111" t="s">
        <v>144</v>
      </c>
      <c r="C571" s="345"/>
      <c r="D571" s="112"/>
      <c r="E571" s="112"/>
      <c r="F571" s="112"/>
      <c r="G571" s="112"/>
      <c r="H571" s="112"/>
      <c r="I571" s="112"/>
      <c r="J571" s="112"/>
      <c r="K571" s="112"/>
      <c r="L571" s="112"/>
      <c r="M571" s="112"/>
      <c r="N571" s="112"/>
      <c r="O571" s="269">
        <f t="shared" si="8"/>
        <v>0</v>
      </c>
      <c r="P571" s="273"/>
      <c r="Q571" s="120"/>
      <c r="R571" s="45"/>
      <c r="S571" s="56"/>
      <c r="T571" s="64"/>
    </row>
    <row r="572" spans="1:20" x14ac:dyDescent="0.25">
      <c r="A572" s="3"/>
      <c r="B572" s="111" t="s">
        <v>144</v>
      </c>
      <c r="C572" s="345"/>
      <c r="D572" s="112"/>
      <c r="E572" s="112"/>
      <c r="F572" s="112"/>
      <c r="G572" s="112"/>
      <c r="H572" s="112"/>
      <c r="I572" s="112"/>
      <c r="J572" s="112"/>
      <c r="K572" s="112"/>
      <c r="L572" s="112"/>
      <c r="M572" s="112"/>
      <c r="N572" s="112"/>
      <c r="O572" s="269">
        <f t="shared" si="8"/>
        <v>0</v>
      </c>
      <c r="P572" s="273"/>
      <c r="Q572" s="120"/>
      <c r="R572" s="45"/>
      <c r="S572" s="56"/>
      <c r="T572" s="64"/>
    </row>
    <row r="573" spans="1:20" x14ac:dyDescent="0.25">
      <c r="A573" s="3"/>
      <c r="B573" s="111" t="s">
        <v>144</v>
      </c>
      <c r="C573" s="345"/>
      <c r="D573" s="112"/>
      <c r="E573" s="112"/>
      <c r="F573" s="112"/>
      <c r="G573" s="112"/>
      <c r="H573" s="112"/>
      <c r="I573" s="112"/>
      <c r="J573" s="112"/>
      <c r="K573" s="112"/>
      <c r="L573" s="112"/>
      <c r="M573" s="112"/>
      <c r="N573" s="112"/>
      <c r="O573" s="269">
        <f t="shared" si="8"/>
        <v>0</v>
      </c>
      <c r="P573" s="273"/>
      <c r="Q573" s="120"/>
      <c r="R573" s="45"/>
      <c r="S573" s="56"/>
      <c r="T573" s="64"/>
    </row>
    <row r="574" spans="1:20" x14ac:dyDescent="0.25">
      <c r="A574" s="3"/>
      <c r="B574" s="111" t="s">
        <v>144</v>
      </c>
      <c r="C574" s="345"/>
      <c r="D574" s="112"/>
      <c r="E574" s="112"/>
      <c r="F574" s="112"/>
      <c r="G574" s="112"/>
      <c r="H574" s="112"/>
      <c r="I574" s="112"/>
      <c r="J574" s="112"/>
      <c r="K574" s="112"/>
      <c r="L574" s="112"/>
      <c r="M574" s="112"/>
      <c r="N574" s="112"/>
      <c r="O574" s="269">
        <f t="shared" si="8"/>
        <v>0</v>
      </c>
      <c r="P574" s="273"/>
      <c r="Q574" s="120"/>
      <c r="R574" s="45"/>
      <c r="S574" s="56"/>
      <c r="T574" s="64"/>
    </row>
    <row r="575" spans="1:20" x14ac:dyDescent="0.25">
      <c r="A575" s="3"/>
      <c r="B575" s="111" t="s">
        <v>144</v>
      </c>
      <c r="C575" s="345"/>
      <c r="D575" s="112"/>
      <c r="E575" s="112"/>
      <c r="F575" s="112"/>
      <c r="G575" s="112"/>
      <c r="H575" s="112"/>
      <c r="I575" s="112"/>
      <c r="J575" s="112"/>
      <c r="K575" s="112"/>
      <c r="L575" s="112"/>
      <c r="M575" s="112"/>
      <c r="N575" s="112"/>
      <c r="O575" s="269">
        <f t="shared" si="8"/>
        <v>0</v>
      </c>
      <c r="P575" s="273"/>
      <c r="Q575" s="120"/>
      <c r="R575" s="45"/>
      <c r="S575" s="56"/>
      <c r="T575" s="64"/>
    </row>
    <row r="576" spans="1:20" x14ac:dyDescent="0.25">
      <c r="A576" s="3"/>
      <c r="B576" s="111" t="s">
        <v>144</v>
      </c>
      <c r="C576" s="345"/>
      <c r="D576" s="112"/>
      <c r="E576" s="112"/>
      <c r="F576" s="112"/>
      <c r="G576" s="112"/>
      <c r="H576" s="112"/>
      <c r="I576" s="112"/>
      <c r="J576" s="112"/>
      <c r="K576" s="112"/>
      <c r="L576" s="112"/>
      <c r="M576" s="112"/>
      <c r="N576" s="112"/>
      <c r="O576" s="269">
        <f t="shared" si="8"/>
        <v>0</v>
      </c>
      <c r="P576" s="273"/>
      <c r="Q576" s="120"/>
      <c r="R576" s="45"/>
      <c r="S576" s="56"/>
      <c r="T576" s="64"/>
    </row>
    <row r="577" spans="1:20" x14ac:dyDescent="0.25">
      <c r="A577" s="3"/>
      <c r="B577" s="111" t="s">
        <v>144</v>
      </c>
      <c r="C577" s="345"/>
      <c r="D577" s="112"/>
      <c r="E577" s="112"/>
      <c r="F577" s="112"/>
      <c r="G577" s="112"/>
      <c r="H577" s="112"/>
      <c r="I577" s="112"/>
      <c r="J577" s="112"/>
      <c r="K577" s="112"/>
      <c r="L577" s="112"/>
      <c r="M577" s="112"/>
      <c r="N577" s="112"/>
      <c r="O577" s="269">
        <f t="shared" si="8"/>
        <v>0</v>
      </c>
      <c r="P577" s="273"/>
      <c r="Q577" s="120"/>
      <c r="R577" s="45"/>
      <c r="S577" s="56"/>
      <c r="T577" s="64"/>
    </row>
    <row r="578" spans="1:20" x14ac:dyDescent="0.25">
      <c r="A578" s="3"/>
      <c r="B578" s="111" t="s">
        <v>144</v>
      </c>
      <c r="C578" s="345"/>
      <c r="D578" s="112"/>
      <c r="E578" s="112"/>
      <c r="F578" s="112"/>
      <c r="G578" s="112"/>
      <c r="H578" s="112"/>
      <c r="I578" s="112"/>
      <c r="J578" s="112"/>
      <c r="K578" s="112"/>
      <c r="L578" s="112"/>
      <c r="M578" s="112"/>
      <c r="N578" s="112"/>
      <c r="O578" s="269">
        <f t="shared" si="8"/>
        <v>0</v>
      </c>
      <c r="P578" s="273"/>
      <c r="Q578" s="120"/>
      <c r="R578" s="45"/>
      <c r="S578" s="56"/>
      <c r="T578" s="64"/>
    </row>
    <row r="579" spans="1:20" x14ac:dyDescent="0.25">
      <c r="A579" s="3"/>
      <c r="B579" s="111" t="s">
        <v>144</v>
      </c>
      <c r="C579" s="345"/>
      <c r="D579" s="112"/>
      <c r="E579" s="112"/>
      <c r="F579" s="112"/>
      <c r="G579" s="112"/>
      <c r="H579" s="112"/>
      <c r="I579" s="112"/>
      <c r="J579" s="112"/>
      <c r="K579" s="112"/>
      <c r="L579" s="112"/>
      <c r="M579" s="112"/>
      <c r="N579" s="112"/>
      <c r="O579" s="269">
        <f t="shared" si="8"/>
        <v>0</v>
      </c>
      <c r="P579" s="273"/>
      <c r="Q579" s="120"/>
      <c r="R579" s="45"/>
      <c r="S579" s="56"/>
      <c r="T579" s="64"/>
    </row>
    <row r="580" spans="1:20" x14ac:dyDescent="0.25">
      <c r="A580" s="3"/>
      <c r="B580" s="111" t="s">
        <v>144</v>
      </c>
      <c r="C580" s="346" t="s">
        <v>37</v>
      </c>
      <c r="D580" s="112"/>
      <c r="E580" s="112"/>
      <c r="F580" s="112"/>
      <c r="G580" s="112"/>
      <c r="H580" s="112"/>
      <c r="I580" s="112"/>
      <c r="J580" s="112"/>
      <c r="K580" s="112"/>
      <c r="L580" s="112"/>
      <c r="M580" s="112"/>
      <c r="N580" s="112"/>
      <c r="O580" s="269">
        <f t="shared" si="8"/>
        <v>0</v>
      </c>
      <c r="P580" s="273"/>
      <c r="Q580" s="120"/>
      <c r="R580" s="45"/>
      <c r="S580" s="56"/>
      <c r="T580" s="64"/>
    </row>
    <row r="581" spans="1:20" x14ac:dyDescent="0.25">
      <c r="A581" s="3"/>
      <c r="B581" s="111" t="s">
        <v>144</v>
      </c>
      <c r="C581" s="347"/>
      <c r="D581" s="112"/>
      <c r="E581" s="112"/>
      <c r="F581" s="112"/>
      <c r="G581" s="112"/>
      <c r="H581" s="112"/>
      <c r="I581" s="112"/>
      <c r="J581" s="112"/>
      <c r="K581" s="112"/>
      <c r="L581" s="112"/>
      <c r="M581" s="112"/>
      <c r="N581" s="112"/>
      <c r="O581" s="269">
        <f t="shared" si="8"/>
        <v>0</v>
      </c>
      <c r="P581" s="273"/>
      <c r="Q581" s="120"/>
      <c r="R581" s="45"/>
      <c r="S581" s="56"/>
      <c r="T581" s="64"/>
    </row>
    <row r="582" spans="1:20" x14ac:dyDescent="0.25">
      <c r="A582" s="3"/>
      <c r="B582" s="486" t="s">
        <v>161</v>
      </c>
      <c r="C582" s="487"/>
      <c r="D582" s="487"/>
      <c r="E582" s="487"/>
      <c r="F582" s="487"/>
      <c r="G582" s="487"/>
      <c r="H582" s="487"/>
      <c r="I582" s="487"/>
      <c r="J582" s="487"/>
      <c r="K582" s="487"/>
      <c r="L582" s="487"/>
      <c r="M582" s="487"/>
      <c r="N582" s="487"/>
      <c r="O582" s="487"/>
      <c r="P582" s="122">
        <f>SUM(O584:O602)</f>
        <v>0</v>
      </c>
      <c r="Q582" s="118">
        <f>SUM(Q584:Q602)</f>
        <v>0</v>
      </c>
      <c r="R582" s="45"/>
      <c r="S582" s="56"/>
      <c r="T582" s="64"/>
    </row>
    <row r="583" spans="1:20" x14ac:dyDescent="0.25">
      <c r="A583" s="3"/>
      <c r="B583" s="348" t="s">
        <v>0</v>
      </c>
      <c r="C583" s="267" t="s">
        <v>1</v>
      </c>
      <c r="D583" s="267" t="s">
        <v>2</v>
      </c>
      <c r="E583" s="267" t="s">
        <v>28</v>
      </c>
      <c r="F583" s="267" t="s">
        <v>3</v>
      </c>
      <c r="G583" s="267" t="s">
        <v>4</v>
      </c>
      <c r="H583" s="267" t="s">
        <v>5</v>
      </c>
      <c r="I583" s="267" t="s">
        <v>6</v>
      </c>
      <c r="J583" s="267" t="s">
        <v>7</v>
      </c>
      <c r="K583" s="267" t="s">
        <v>8</v>
      </c>
      <c r="L583" s="267" t="s">
        <v>9</v>
      </c>
      <c r="M583" s="267" t="s">
        <v>10</v>
      </c>
      <c r="N583" s="267" t="s">
        <v>11</v>
      </c>
      <c r="O583" s="267" t="s">
        <v>12</v>
      </c>
      <c r="P583" s="268" t="s">
        <v>22</v>
      </c>
      <c r="Q583" s="119" t="s">
        <v>37</v>
      </c>
      <c r="R583" s="45"/>
      <c r="S583" s="56"/>
      <c r="T583" s="64"/>
    </row>
    <row r="584" spans="1:20" x14ac:dyDescent="0.25">
      <c r="A584" s="3"/>
      <c r="B584" s="111" t="s">
        <v>145</v>
      </c>
      <c r="C584" s="345"/>
      <c r="D584" s="112"/>
      <c r="E584" s="112"/>
      <c r="F584" s="112"/>
      <c r="G584" s="112"/>
      <c r="H584" s="112"/>
      <c r="I584" s="112"/>
      <c r="J584" s="112"/>
      <c r="K584" s="112"/>
      <c r="L584" s="112"/>
      <c r="M584" s="112"/>
      <c r="N584" s="112"/>
      <c r="O584" s="269">
        <f t="shared" si="8"/>
        <v>0</v>
      </c>
      <c r="P584" s="273"/>
      <c r="Q584" s="120"/>
      <c r="R584" s="45"/>
      <c r="S584" s="56"/>
      <c r="T584" s="64"/>
    </row>
    <row r="585" spans="1:20" x14ac:dyDescent="0.25">
      <c r="A585" s="3"/>
      <c r="B585" s="111" t="s">
        <v>145</v>
      </c>
      <c r="C585" s="345"/>
      <c r="D585" s="112"/>
      <c r="E585" s="112"/>
      <c r="F585" s="112"/>
      <c r="G585" s="112"/>
      <c r="H585" s="112"/>
      <c r="I585" s="112"/>
      <c r="J585" s="112"/>
      <c r="K585" s="112"/>
      <c r="L585" s="112"/>
      <c r="M585" s="112"/>
      <c r="N585" s="112"/>
      <c r="O585" s="269">
        <f t="shared" si="8"/>
        <v>0</v>
      </c>
      <c r="P585" s="273"/>
      <c r="Q585" s="120"/>
      <c r="R585" s="45"/>
      <c r="S585" s="56"/>
      <c r="T585" s="64"/>
    </row>
    <row r="586" spans="1:20" x14ac:dyDescent="0.25">
      <c r="A586" s="3"/>
      <c r="B586" s="111" t="s">
        <v>145</v>
      </c>
      <c r="C586" s="345"/>
      <c r="D586" s="112"/>
      <c r="E586" s="112"/>
      <c r="F586" s="112"/>
      <c r="G586" s="112"/>
      <c r="H586" s="112"/>
      <c r="I586" s="112"/>
      <c r="J586" s="112"/>
      <c r="K586" s="112"/>
      <c r="L586" s="112"/>
      <c r="M586" s="112"/>
      <c r="N586" s="112"/>
      <c r="O586" s="269">
        <f t="shared" si="8"/>
        <v>0</v>
      </c>
      <c r="P586" s="273"/>
      <c r="Q586" s="120"/>
      <c r="R586" s="45"/>
      <c r="S586" s="56"/>
      <c r="T586" s="64"/>
    </row>
    <row r="587" spans="1:20" x14ac:dyDescent="0.25">
      <c r="A587" s="3"/>
      <c r="B587" s="111" t="s">
        <v>145</v>
      </c>
      <c r="C587" s="345"/>
      <c r="D587" s="112"/>
      <c r="E587" s="112"/>
      <c r="F587" s="112"/>
      <c r="G587" s="112"/>
      <c r="H587" s="112"/>
      <c r="I587" s="112"/>
      <c r="J587" s="112"/>
      <c r="K587" s="112"/>
      <c r="L587" s="112"/>
      <c r="M587" s="112"/>
      <c r="N587" s="112"/>
      <c r="O587" s="269">
        <f t="shared" si="8"/>
        <v>0</v>
      </c>
      <c r="P587" s="273"/>
      <c r="Q587" s="120"/>
      <c r="R587" s="45"/>
      <c r="S587" s="56"/>
      <c r="T587" s="64"/>
    </row>
    <row r="588" spans="1:20" x14ac:dyDescent="0.25">
      <c r="A588" s="3"/>
      <c r="B588" s="111" t="s">
        <v>145</v>
      </c>
      <c r="C588" s="345"/>
      <c r="D588" s="112"/>
      <c r="E588" s="112"/>
      <c r="F588" s="112"/>
      <c r="G588" s="112"/>
      <c r="H588" s="112"/>
      <c r="I588" s="112"/>
      <c r="J588" s="112"/>
      <c r="K588" s="112"/>
      <c r="L588" s="112"/>
      <c r="M588" s="112"/>
      <c r="N588" s="112"/>
      <c r="O588" s="269">
        <f t="shared" si="8"/>
        <v>0</v>
      </c>
      <c r="P588" s="273"/>
      <c r="Q588" s="120"/>
      <c r="R588" s="45"/>
      <c r="S588" s="56"/>
      <c r="T588" s="64"/>
    </row>
    <row r="589" spans="1:20" x14ac:dyDescent="0.25">
      <c r="A589" s="3"/>
      <c r="B589" s="111" t="s">
        <v>145</v>
      </c>
      <c r="C589" s="345"/>
      <c r="D589" s="112"/>
      <c r="E589" s="112"/>
      <c r="F589" s="112"/>
      <c r="G589" s="112"/>
      <c r="H589" s="112"/>
      <c r="I589" s="112"/>
      <c r="J589" s="112"/>
      <c r="K589" s="112"/>
      <c r="L589" s="112"/>
      <c r="M589" s="112"/>
      <c r="N589" s="112"/>
      <c r="O589" s="269">
        <f t="shared" si="8"/>
        <v>0</v>
      </c>
      <c r="P589" s="273"/>
      <c r="Q589" s="120"/>
      <c r="R589" s="45"/>
      <c r="S589" s="56"/>
      <c r="T589" s="64"/>
    </row>
    <row r="590" spans="1:20" x14ac:dyDescent="0.25">
      <c r="A590" s="3"/>
      <c r="B590" s="111" t="s">
        <v>145</v>
      </c>
      <c r="C590" s="345"/>
      <c r="D590" s="112"/>
      <c r="E590" s="112"/>
      <c r="F590" s="112"/>
      <c r="G590" s="112"/>
      <c r="H590" s="112"/>
      <c r="I590" s="112"/>
      <c r="J590" s="112"/>
      <c r="K590" s="112"/>
      <c r="L590" s="112"/>
      <c r="M590" s="112"/>
      <c r="N590" s="112"/>
      <c r="O590" s="269">
        <f t="shared" si="8"/>
        <v>0</v>
      </c>
      <c r="P590" s="273"/>
      <c r="Q590" s="120"/>
      <c r="R590" s="45"/>
      <c r="S590" s="56"/>
      <c r="T590" s="64"/>
    </row>
    <row r="591" spans="1:20" x14ac:dyDescent="0.25">
      <c r="A591" s="3"/>
      <c r="B591" s="111" t="s">
        <v>145</v>
      </c>
      <c r="C591" s="345"/>
      <c r="D591" s="112"/>
      <c r="E591" s="112"/>
      <c r="F591" s="112"/>
      <c r="G591" s="112"/>
      <c r="H591" s="112"/>
      <c r="I591" s="112"/>
      <c r="J591" s="112"/>
      <c r="K591" s="112"/>
      <c r="L591" s="112"/>
      <c r="M591" s="112"/>
      <c r="N591" s="112"/>
      <c r="O591" s="269">
        <f t="shared" si="8"/>
        <v>0</v>
      </c>
      <c r="P591" s="273"/>
      <c r="Q591" s="120"/>
      <c r="R591" s="45"/>
      <c r="S591" s="56"/>
      <c r="T591" s="64"/>
    </row>
    <row r="592" spans="1:20" x14ac:dyDescent="0.25">
      <c r="A592" s="3"/>
      <c r="B592" s="111" t="s">
        <v>145</v>
      </c>
      <c r="C592" s="345"/>
      <c r="D592" s="112"/>
      <c r="E592" s="112"/>
      <c r="F592" s="112"/>
      <c r="G592" s="112"/>
      <c r="H592" s="112"/>
      <c r="I592" s="112"/>
      <c r="J592" s="112"/>
      <c r="K592" s="112"/>
      <c r="L592" s="112"/>
      <c r="M592" s="112"/>
      <c r="N592" s="112"/>
      <c r="O592" s="269">
        <f t="shared" si="8"/>
        <v>0</v>
      </c>
      <c r="P592" s="273"/>
      <c r="Q592" s="120"/>
      <c r="R592" s="45"/>
      <c r="S592" s="56"/>
      <c r="T592" s="64"/>
    </row>
    <row r="593" spans="1:20" x14ac:dyDescent="0.25">
      <c r="A593" s="3"/>
      <c r="B593" s="111" t="s">
        <v>145</v>
      </c>
      <c r="C593" s="345"/>
      <c r="D593" s="112"/>
      <c r="E593" s="112"/>
      <c r="F593" s="112"/>
      <c r="G593" s="112"/>
      <c r="H593" s="112"/>
      <c r="I593" s="112"/>
      <c r="J593" s="112"/>
      <c r="K593" s="112"/>
      <c r="L593" s="112"/>
      <c r="M593" s="112"/>
      <c r="N593" s="112"/>
      <c r="O593" s="269">
        <f t="shared" si="8"/>
        <v>0</v>
      </c>
      <c r="P593" s="273"/>
      <c r="Q593" s="120"/>
      <c r="R593" s="45"/>
      <c r="S593" s="56"/>
      <c r="T593" s="64"/>
    </row>
    <row r="594" spans="1:20" x14ac:dyDescent="0.25">
      <c r="A594" s="3"/>
      <c r="B594" s="111" t="s">
        <v>145</v>
      </c>
      <c r="C594" s="345"/>
      <c r="D594" s="112"/>
      <c r="E594" s="112"/>
      <c r="F594" s="112"/>
      <c r="G594" s="112"/>
      <c r="H594" s="112"/>
      <c r="I594" s="112"/>
      <c r="J594" s="112"/>
      <c r="K594" s="112"/>
      <c r="L594" s="112"/>
      <c r="M594" s="112"/>
      <c r="N594" s="112"/>
      <c r="O594" s="269">
        <f t="shared" si="8"/>
        <v>0</v>
      </c>
      <c r="P594" s="273"/>
      <c r="Q594" s="120"/>
      <c r="R594" s="45"/>
      <c r="S594" s="56"/>
      <c r="T594" s="64"/>
    </row>
    <row r="595" spans="1:20" x14ac:dyDescent="0.25">
      <c r="A595" s="3"/>
      <c r="B595" s="111" t="s">
        <v>145</v>
      </c>
      <c r="C595" s="345"/>
      <c r="D595" s="112"/>
      <c r="E595" s="112"/>
      <c r="F595" s="112"/>
      <c r="G595" s="112"/>
      <c r="H595" s="112"/>
      <c r="I595" s="112"/>
      <c r="J595" s="112"/>
      <c r="K595" s="112"/>
      <c r="L595" s="112"/>
      <c r="M595" s="112"/>
      <c r="N595" s="112"/>
      <c r="O595" s="269">
        <f t="shared" si="8"/>
        <v>0</v>
      </c>
      <c r="P595" s="273"/>
      <c r="Q595" s="120"/>
      <c r="R595" s="45"/>
      <c r="S595" s="56"/>
      <c r="T595" s="64"/>
    </row>
    <row r="596" spans="1:20" x14ac:dyDescent="0.25">
      <c r="A596" s="3"/>
      <c r="B596" s="111" t="s">
        <v>145</v>
      </c>
      <c r="C596" s="345"/>
      <c r="D596" s="112"/>
      <c r="E596" s="112"/>
      <c r="F596" s="112"/>
      <c r="G596" s="112"/>
      <c r="H596" s="112"/>
      <c r="I596" s="112"/>
      <c r="J596" s="112"/>
      <c r="K596" s="112"/>
      <c r="L596" s="112"/>
      <c r="M596" s="112"/>
      <c r="N596" s="112"/>
      <c r="O596" s="269">
        <f t="shared" si="8"/>
        <v>0</v>
      </c>
      <c r="P596" s="273"/>
      <c r="Q596" s="120"/>
      <c r="R596" s="45"/>
      <c r="S596" s="56"/>
      <c r="T596" s="64"/>
    </row>
    <row r="597" spans="1:20" x14ac:dyDescent="0.25">
      <c r="A597" s="3"/>
      <c r="B597" s="111" t="s">
        <v>145</v>
      </c>
      <c r="C597" s="345"/>
      <c r="D597" s="112"/>
      <c r="E597" s="112"/>
      <c r="F597" s="112"/>
      <c r="G597" s="112"/>
      <c r="H597" s="112"/>
      <c r="I597" s="112"/>
      <c r="J597" s="112"/>
      <c r="K597" s="112"/>
      <c r="L597" s="112"/>
      <c r="M597" s="112"/>
      <c r="N597" s="112"/>
      <c r="O597" s="269">
        <f t="shared" si="8"/>
        <v>0</v>
      </c>
      <c r="P597" s="273"/>
      <c r="Q597" s="120"/>
      <c r="R597" s="45"/>
      <c r="S597" s="56"/>
      <c r="T597" s="64"/>
    </row>
    <row r="598" spans="1:20" x14ac:dyDescent="0.25">
      <c r="A598" s="3"/>
      <c r="B598" s="111" t="s">
        <v>145</v>
      </c>
      <c r="C598" s="345"/>
      <c r="D598" s="112"/>
      <c r="E598" s="112"/>
      <c r="F598" s="112"/>
      <c r="G598" s="112"/>
      <c r="H598" s="112"/>
      <c r="I598" s="112"/>
      <c r="J598" s="112"/>
      <c r="K598" s="112"/>
      <c r="L598" s="112"/>
      <c r="M598" s="112"/>
      <c r="N598" s="112"/>
      <c r="O598" s="269">
        <f t="shared" si="8"/>
        <v>0</v>
      </c>
      <c r="P598" s="273"/>
      <c r="Q598" s="120"/>
      <c r="R598" s="45"/>
      <c r="S598" s="56"/>
      <c r="T598" s="64"/>
    </row>
    <row r="599" spans="1:20" x14ac:dyDescent="0.25">
      <c r="A599" s="3"/>
      <c r="B599" s="111" t="s">
        <v>145</v>
      </c>
      <c r="C599" s="345"/>
      <c r="D599" s="112"/>
      <c r="E599" s="112"/>
      <c r="F599" s="112"/>
      <c r="G599" s="112"/>
      <c r="H599" s="112"/>
      <c r="I599" s="112"/>
      <c r="J599" s="112"/>
      <c r="K599" s="112"/>
      <c r="L599" s="112"/>
      <c r="M599" s="112"/>
      <c r="N599" s="112"/>
      <c r="O599" s="269">
        <f t="shared" si="8"/>
        <v>0</v>
      </c>
      <c r="P599" s="273"/>
      <c r="Q599" s="120"/>
      <c r="R599" s="45"/>
      <c r="S599" s="56"/>
      <c r="T599" s="64"/>
    </row>
    <row r="600" spans="1:20" x14ac:dyDescent="0.25">
      <c r="A600" s="3"/>
      <c r="B600" s="111" t="s">
        <v>145</v>
      </c>
      <c r="C600" s="345"/>
      <c r="D600" s="112"/>
      <c r="E600" s="112"/>
      <c r="F600" s="112"/>
      <c r="G600" s="112"/>
      <c r="H600" s="112"/>
      <c r="I600" s="112"/>
      <c r="J600" s="112"/>
      <c r="K600" s="112"/>
      <c r="L600" s="112"/>
      <c r="M600" s="112"/>
      <c r="N600" s="112"/>
      <c r="O600" s="269">
        <f t="shared" si="8"/>
        <v>0</v>
      </c>
      <c r="P600" s="273"/>
      <c r="Q600" s="120"/>
      <c r="R600" s="45"/>
      <c r="S600" s="56"/>
      <c r="T600" s="64"/>
    </row>
    <row r="601" spans="1:20" x14ac:dyDescent="0.25">
      <c r="A601" s="3"/>
      <c r="B601" s="111" t="s">
        <v>145</v>
      </c>
      <c r="C601" s="346" t="s">
        <v>37</v>
      </c>
      <c r="D601" s="112"/>
      <c r="E601" s="112"/>
      <c r="F601" s="112"/>
      <c r="G601" s="112"/>
      <c r="H601" s="112"/>
      <c r="I601" s="112"/>
      <c r="J601" s="112"/>
      <c r="K601" s="112"/>
      <c r="L601" s="112"/>
      <c r="M601" s="112"/>
      <c r="N601" s="112"/>
      <c r="O601" s="269">
        <f t="shared" si="8"/>
        <v>0</v>
      </c>
      <c r="P601" s="273"/>
      <c r="Q601" s="120"/>
      <c r="R601" s="45"/>
      <c r="S601" s="56"/>
      <c r="T601" s="64"/>
    </row>
    <row r="602" spans="1:20" x14ac:dyDescent="0.25">
      <c r="A602" s="3"/>
      <c r="B602" s="111" t="s">
        <v>145</v>
      </c>
      <c r="C602" s="347"/>
      <c r="D602" s="112"/>
      <c r="E602" s="112"/>
      <c r="F602" s="112"/>
      <c r="G602" s="112"/>
      <c r="H602" s="112"/>
      <c r="I602" s="112"/>
      <c r="J602" s="112"/>
      <c r="K602" s="112"/>
      <c r="L602" s="112"/>
      <c r="M602" s="112"/>
      <c r="N602" s="112"/>
      <c r="O602" s="269">
        <f t="shared" si="8"/>
        <v>0</v>
      </c>
      <c r="P602" s="273"/>
      <c r="Q602" s="120"/>
      <c r="R602" s="45"/>
      <c r="S602" s="56"/>
      <c r="T602" s="64"/>
    </row>
    <row r="603" spans="1:20" x14ac:dyDescent="0.25">
      <c r="A603" s="3"/>
      <c r="B603" s="486" t="s">
        <v>146</v>
      </c>
      <c r="C603" s="487"/>
      <c r="D603" s="487"/>
      <c r="E603" s="487"/>
      <c r="F603" s="487"/>
      <c r="G603" s="487"/>
      <c r="H603" s="487"/>
      <c r="I603" s="487"/>
      <c r="J603" s="487"/>
      <c r="K603" s="487"/>
      <c r="L603" s="487"/>
      <c r="M603" s="487"/>
      <c r="N603" s="487"/>
      <c r="O603" s="487"/>
      <c r="P603" s="122">
        <f>SUM(O605:O623)</f>
        <v>0</v>
      </c>
      <c r="Q603" s="118">
        <f>SUM(Q605:Q623)</f>
        <v>0</v>
      </c>
      <c r="R603" s="45"/>
      <c r="S603" s="56"/>
      <c r="T603" s="64"/>
    </row>
    <row r="604" spans="1:20" x14ac:dyDescent="0.25">
      <c r="A604" s="3"/>
      <c r="B604" s="348" t="s">
        <v>0</v>
      </c>
      <c r="C604" s="267" t="s">
        <v>1</v>
      </c>
      <c r="D604" s="267" t="s">
        <v>2</v>
      </c>
      <c r="E604" s="267" t="s">
        <v>28</v>
      </c>
      <c r="F604" s="267" t="s">
        <v>3</v>
      </c>
      <c r="G604" s="267" t="s">
        <v>4</v>
      </c>
      <c r="H604" s="267" t="s">
        <v>5</v>
      </c>
      <c r="I604" s="267" t="s">
        <v>6</v>
      </c>
      <c r="J604" s="267" t="s">
        <v>7</v>
      </c>
      <c r="K604" s="267" t="s">
        <v>8</v>
      </c>
      <c r="L604" s="267" t="s">
        <v>9</v>
      </c>
      <c r="M604" s="267" t="s">
        <v>10</v>
      </c>
      <c r="N604" s="267" t="s">
        <v>11</v>
      </c>
      <c r="O604" s="267" t="s">
        <v>12</v>
      </c>
      <c r="P604" s="268" t="s">
        <v>22</v>
      </c>
      <c r="Q604" s="119" t="s">
        <v>37</v>
      </c>
      <c r="R604" s="45"/>
      <c r="S604" s="56"/>
      <c r="T604" s="64"/>
    </row>
    <row r="605" spans="1:20" x14ac:dyDescent="0.25">
      <c r="A605" s="3"/>
      <c r="B605" s="111" t="s">
        <v>146</v>
      </c>
      <c r="C605" s="345"/>
      <c r="D605" s="112"/>
      <c r="E605" s="112"/>
      <c r="F605" s="112"/>
      <c r="G605" s="112"/>
      <c r="H605" s="112"/>
      <c r="I605" s="112"/>
      <c r="J605" s="112"/>
      <c r="K605" s="112"/>
      <c r="L605" s="112"/>
      <c r="M605" s="112"/>
      <c r="N605" s="112"/>
      <c r="O605" s="269">
        <f t="shared" si="8"/>
        <v>0</v>
      </c>
      <c r="P605" s="273"/>
      <c r="Q605" s="120"/>
      <c r="R605" s="45"/>
      <c r="S605" s="56"/>
      <c r="T605" s="64"/>
    </row>
    <row r="606" spans="1:20" x14ac:dyDescent="0.25">
      <c r="A606" s="3"/>
      <c r="B606" s="111" t="s">
        <v>146</v>
      </c>
      <c r="C606" s="345"/>
      <c r="D606" s="112"/>
      <c r="E606" s="112"/>
      <c r="F606" s="112"/>
      <c r="G606" s="112"/>
      <c r="H606" s="112"/>
      <c r="I606" s="112"/>
      <c r="J606" s="112"/>
      <c r="K606" s="112"/>
      <c r="L606" s="112"/>
      <c r="M606" s="112"/>
      <c r="N606" s="112"/>
      <c r="O606" s="269">
        <f t="shared" si="8"/>
        <v>0</v>
      </c>
      <c r="P606" s="273"/>
      <c r="Q606" s="120"/>
      <c r="R606" s="45"/>
      <c r="S606" s="56"/>
      <c r="T606" s="64"/>
    </row>
    <row r="607" spans="1:20" x14ac:dyDescent="0.25">
      <c r="A607" s="3"/>
      <c r="B607" s="111" t="s">
        <v>146</v>
      </c>
      <c r="C607" s="345"/>
      <c r="D607" s="112"/>
      <c r="E607" s="112"/>
      <c r="F607" s="112"/>
      <c r="G607" s="112"/>
      <c r="H607" s="112"/>
      <c r="I607" s="112"/>
      <c r="J607" s="112"/>
      <c r="K607" s="112"/>
      <c r="L607" s="112"/>
      <c r="M607" s="112"/>
      <c r="N607" s="112"/>
      <c r="O607" s="269">
        <f t="shared" si="8"/>
        <v>0</v>
      </c>
      <c r="P607" s="273"/>
      <c r="Q607" s="120"/>
      <c r="R607" s="45"/>
      <c r="S607" s="56"/>
      <c r="T607" s="64"/>
    </row>
    <row r="608" spans="1:20" x14ac:dyDescent="0.25">
      <c r="A608" s="3"/>
      <c r="B608" s="111" t="s">
        <v>146</v>
      </c>
      <c r="C608" s="345"/>
      <c r="D608" s="112"/>
      <c r="E608" s="112"/>
      <c r="F608" s="112"/>
      <c r="G608" s="112"/>
      <c r="H608" s="112"/>
      <c r="I608" s="112"/>
      <c r="J608" s="112"/>
      <c r="K608" s="112"/>
      <c r="L608" s="112"/>
      <c r="M608" s="112"/>
      <c r="N608" s="112"/>
      <c r="O608" s="269">
        <f t="shared" si="8"/>
        <v>0</v>
      </c>
      <c r="P608" s="273"/>
      <c r="Q608" s="120"/>
      <c r="R608" s="45"/>
      <c r="S608" s="56"/>
      <c r="T608" s="64"/>
    </row>
    <row r="609" spans="1:20" x14ac:dyDescent="0.25">
      <c r="A609" s="3"/>
      <c r="B609" s="111" t="s">
        <v>146</v>
      </c>
      <c r="C609" s="345"/>
      <c r="D609" s="112"/>
      <c r="E609" s="112"/>
      <c r="F609" s="112"/>
      <c r="G609" s="112"/>
      <c r="H609" s="112"/>
      <c r="I609" s="112"/>
      <c r="J609" s="112"/>
      <c r="K609" s="112"/>
      <c r="L609" s="112"/>
      <c r="M609" s="112"/>
      <c r="N609" s="112"/>
      <c r="O609" s="269">
        <f t="shared" si="8"/>
        <v>0</v>
      </c>
      <c r="P609" s="273"/>
      <c r="Q609" s="120"/>
      <c r="R609" s="45"/>
      <c r="S609" s="56"/>
      <c r="T609" s="64"/>
    </row>
    <row r="610" spans="1:20" x14ac:dyDescent="0.25">
      <c r="A610" s="3"/>
      <c r="B610" s="111" t="s">
        <v>146</v>
      </c>
      <c r="C610" s="345"/>
      <c r="D610" s="112"/>
      <c r="E610" s="112"/>
      <c r="F610" s="112"/>
      <c r="G610" s="112"/>
      <c r="H610" s="112"/>
      <c r="I610" s="112"/>
      <c r="J610" s="112"/>
      <c r="K610" s="112"/>
      <c r="L610" s="112"/>
      <c r="M610" s="112"/>
      <c r="N610" s="112"/>
      <c r="O610" s="269">
        <f t="shared" si="8"/>
        <v>0</v>
      </c>
      <c r="P610" s="273"/>
      <c r="Q610" s="120"/>
      <c r="R610" s="45"/>
      <c r="S610" s="56"/>
      <c r="T610" s="64"/>
    </row>
    <row r="611" spans="1:20" x14ac:dyDescent="0.25">
      <c r="A611" s="3"/>
      <c r="B611" s="111" t="s">
        <v>146</v>
      </c>
      <c r="C611" s="345"/>
      <c r="D611" s="112"/>
      <c r="E611" s="112"/>
      <c r="F611" s="112"/>
      <c r="G611" s="112"/>
      <c r="H611" s="112"/>
      <c r="I611" s="112"/>
      <c r="J611" s="112"/>
      <c r="K611" s="112"/>
      <c r="L611" s="112"/>
      <c r="M611" s="112"/>
      <c r="N611" s="112"/>
      <c r="O611" s="269">
        <f t="shared" si="8"/>
        <v>0</v>
      </c>
      <c r="P611" s="273"/>
      <c r="Q611" s="120"/>
      <c r="R611" s="45"/>
      <c r="S611" s="56"/>
      <c r="T611" s="64"/>
    </row>
    <row r="612" spans="1:20" x14ac:dyDescent="0.25">
      <c r="A612" s="3"/>
      <c r="B612" s="111" t="s">
        <v>146</v>
      </c>
      <c r="C612" s="345"/>
      <c r="D612" s="112"/>
      <c r="E612" s="112"/>
      <c r="F612" s="112"/>
      <c r="G612" s="112"/>
      <c r="H612" s="112"/>
      <c r="I612" s="112"/>
      <c r="J612" s="112"/>
      <c r="K612" s="112"/>
      <c r="L612" s="112"/>
      <c r="M612" s="112"/>
      <c r="N612" s="112"/>
      <c r="O612" s="269">
        <f t="shared" si="8"/>
        <v>0</v>
      </c>
      <c r="P612" s="273"/>
      <c r="Q612" s="120"/>
      <c r="R612" s="45"/>
      <c r="S612" s="56"/>
      <c r="T612" s="64"/>
    </row>
    <row r="613" spans="1:20" x14ac:dyDescent="0.25">
      <c r="A613" s="3"/>
      <c r="B613" s="111" t="s">
        <v>146</v>
      </c>
      <c r="C613" s="345"/>
      <c r="D613" s="112"/>
      <c r="E613" s="112"/>
      <c r="F613" s="112"/>
      <c r="G613" s="112"/>
      <c r="H613" s="112"/>
      <c r="I613" s="112"/>
      <c r="J613" s="112"/>
      <c r="K613" s="112"/>
      <c r="L613" s="112"/>
      <c r="M613" s="112"/>
      <c r="N613" s="112"/>
      <c r="O613" s="269">
        <f t="shared" si="8"/>
        <v>0</v>
      </c>
      <c r="P613" s="273"/>
      <c r="Q613" s="120"/>
      <c r="R613" s="45"/>
      <c r="S613" s="56"/>
      <c r="T613" s="64"/>
    </row>
    <row r="614" spans="1:20" x14ac:dyDescent="0.25">
      <c r="A614" s="3"/>
      <c r="B614" s="111" t="s">
        <v>146</v>
      </c>
      <c r="C614" s="345"/>
      <c r="D614" s="112"/>
      <c r="E614" s="112"/>
      <c r="F614" s="112"/>
      <c r="G614" s="112"/>
      <c r="H614" s="112"/>
      <c r="I614" s="112"/>
      <c r="J614" s="112"/>
      <c r="K614" s="112"/>
      <c r="L614" s="112"/>
      <c r="M614" s="112"/>
      <c r="N614" s="112"/>
      <c r="O614" s="269">
        <f t="shared" si="8"/>
        <v>0</v>
      </c>
      <c r="P614" s="273"/>
      <c r="Q614" s="120"/>
      <c r="R614" s="45"/>
      <c r="S614" s="56"/>
      <c r="T614" s="64"/>
    </row>
    <row r="615" spans="1:20" x14ac:dyDescent="0.25">
      <c r="A615" s="3"/>
      <c r="B615" s="111" t="s">
        <v>146</v>
      </c>
      <c r="C615" s="345"/>
      <c r="D615" s="112"/>
      <c r="E615" s="112"/>
      <c r="F615" s="112"/>
      <c r="G615" s="112"/>
      <c r="H615" s="112"/>
      <c r="I615" s="112"/>
      <c r="J615" s="112"/>
      <c r="K615" s="112"/>
      <c r="L615" s="112"/>
      <c r="M615" s="112"/>
      <c r="N615" s="112"/>
      <c r="O615" s="269">
        <f t="shared" si="8"/>
        <v>0</v>
      </c>
      <c r="P615" s="273"/>
      <c r="Q615" s="120"/>
      <c r="R615" s="45"/>
      <c r="S615" s="56"/>
      <c r="T615" s="64"/>
    </row>
    <row r="616" spans="1:20" x14ac:dyDescent="0.25">
      <c r="A616" s="3"/>
      <c r="B616" s="111" t="s">
        <v>146</v>
      </c>
      <c r="C616" s="345"/>
      <c r="D616" s="112"/>
      <c r="E616" s="112"/>
      <c r="F616" s="112"/>
      <c r="G616" s="112"/>
      <c r="H616" s="112"/>
      <c r="I616" s="112"/>
      <c r="J616" s="112"/>
      <c r="K616" s="112"/>
      <c r="L616" s="112"/>
      <c r="M616" s="112"/>
      <c r="N616" s="112"/>
      <c r="O616" s="269">
        <f t="shared" si="8"/>
        <v>0</v>
      </c>
      <c r="P616" s="273"/>
      <c r="Q616" s="120"/>
      <c r="R616" s="45"/>
      <c r="S616" s="56"/>
      <c r="T616" s="64"/>
    </row>
    <row r="617" spans="1:20" x14ac:dyDescent="0.25">
      <c r="A617" s="3"/>
      <c r="B617" s="111" t="s">
        <v>146</v>
      </c>
      <c r="C617" s="345"/>
      <c r="D617" s="112"/>
      <c r="E617" s="112"/>
      <c r="F617" s="112"/>
      <c r="G617" s="112"/>
      <c r="H617" s="112"/>
      <c r="I617" s="112"/>
      <c r="J617" s="112"/>
      <c r="K617" s="112"/>
      <c r="L617" s="112"/>
      <c r="M617" s="112"/>
      <c r="N617" s="112"/>
      <c r="O617" s="269">
        <f t="shared" si="8"/>
        <v>0</v>
      </c>
      <c r="P617" s="273"/>
      <c r="Q617" s="120"/>
      <c r="R617" s="45"/>
      <c r="S617" s="56"/>
      <c r="T617" s="64"/>
    </row>
    <row r="618" spans="1:20" x14ac:dyDescent="0.25">
      <c r="A618" s="3"/>
      <c r="B618" s="111" t="s">
        <v>146</v>
      </c>
      <c r="C618" s="345"/>
      <c r="D618" s="112"/>
      <c r="E618" s="112"/>
      <c r="F618" s="112"/>
      <c r="G618" s="112"/>
      <c r="H618" s="112"/>
      <c r="I618" s="112"/>
      <c r="J618" s="112"/>
      <c r="K618" s="112"/>
      <c r="L618" s="112"/>
      <c r="M618" s="112"/>
      <c r="N618" s="112"/>
      <c r="O618" s="269">
        <f t="shared" si="8"/>
        <v>0</v>
      </c>
      <c r="P618" s="273"/>
      <c r="Q618" s="120"/>
      <c r="R618" s="45"/>
      <c r="S618" s="56"/>
      <c r="T618" s="64"/>
    </row>
    <row r="619" spans="1:20" x14ac:dyDescent="0.25">
      <c r="A619" s="3"/>
      <c r="B619" s="111" t="s">
        <v>146</v>
      </c>
      <c r="C619" s="345"/>
      <c r="D619" s="112"/>
      <c r="E619" s="112"/>
      <c r="F619" s="112"/>
      <c r="G619" s="112"/>
      <c r="H619" s="112"/>
      <c r="I619" s="112"/>
      <c r="J619" s="112"/>
      <c r="K619" s="112"/>
      <c r="L619" s="112"/>
      <c r="M619" s="112"/>
      <c r="N619" s="112"/>
      <c r="O619" s="269">
        <f t="shared" si="8"/>
        <v>0</v>
      </c>
      <c r="P619" s="273"/>
      <c r="Q619" s="120"/>
      <c r="R619" s="45"/>
      <c r="S619" s="56"/>
      <c r="T619" s="64"/>
    </row>
    <row r="620" spans="1:20" x14ac:dyDescent="0.25">
      <c r="A620" s="3"/>
      <c r="B620" s="111" t="s">
        <v>146</v>
      </c>
      <c r="C620" s="345"/>
      <c r="D620" s="112"/>
      <c r="E620" s="112"/>
      <c r="F620" s="112"/>
      <c r="G620" s="112"/>
      <c r="H620" s="112"/>
      <c r="I620" s="112"/>
      <c r="J620" s="112"/>
      <c r="K620" s="112"/>
      <c r="L620" s="112"/>
      <c r="M620" s="112"/>
      <c r="N620" s="112"/>
      <c r="O620" s="269">
        <f t="shared" si="8"/>
        <v>0</v>
      </c>
      <c r="P620" s="273"/>
      <c r="Q620" s="120"/>
      <c r="R620" s="45"/>
      <c r="S620" s="56"/>
      <c r="T620" s="64"/>
    </row>
    <row r="621" spans="1:20" x14ac:dyDescent="0.25">
      <c r="A621" s="3"/>
      <c r="B621" s="111" t="s">
        <v>146</v>
      </c>
      <c r="C621" s="345"/>
      <c r="D621" s="112"/>
      <c r="E621" s="112"/>
      <c r="F621" s="112"/>
      <c r="G621" s="112"/>
      <c r="H621" s="112"/>
      <c r="I621" s="112"/>
      <c r="J621" s="112"/>
      <c r="K621" s="112"/>
      <c r="L621" s="112"/>
      <c r="M621" s="112"/>
      <c r="N621" s="112"/>
      <c r="O621" s="269">
        <f t="shared" si="8"/>
        <v>0</v>
      </c>
      <c r="P621" s="273"/>
      <c r="Q621" s="120"/>
      <c r="R621" s="45"/>
      <c r="S621" s="56"/>
      <c r="T621" s="64"/>
    </row>
    <row r="622" spans="1:20" x14ac:dyDescent="0.25">
      <c r="A622" s="3"/>
      <c r="B622" s="111" t="s">
        <v>146</v>
      </c>
      <c r="C622" s="346" t="s">
        <v>37</v>
      </c>
      <c r="D622" s="112"/>
      <c r="E622" s="112"/>
      <c r="F622" s="112"/>
      <c r="G622" s="112"/>
      <c r="H622" s="112"/>
      <c r="I622" s="112"/>
      <c r="J622" s="112"/>
      <c r="K622" s="112"/>
      <c r="L622" s="112"/>
      <c r="M622" s="112"/>
      <c r="N622" s="112"/>
      <c r="O622" s="269">
        <f t="shared" si="8"/>
        <v>0</v>
      </c>
      <c r="P622" s="273"/>
      <c r="Q622" s="120"/>
      <c r="R622" s="45"/>
      <c r="S622" s="56"/>
      <c r="T622" s="64"/>
    </row>
    <row r="623" spans="1:20" x14ac:dyDescent="0.25">
      <c r="A623" s="3"/>
      <c r="B623" s="111" t="s">
        <v>146</v>
      </c>
      <c r="C623" s="347"/>
      <c r="D623" s="112"/>
      <c r="E623" s="112"/>
      <c r="F623" s="112"/>
      <c r="G623" s="112"/>
      <c r="H623" s="112"/>
      <c r="I623" s="112"/>
      <c r="J623" s="112"/>
      <c r="K623" s="112"/>
      <c r="L623" s="112"/>
      <c r="M623" s="112"/>
      <c r="N623" s="112"/>
      <c r="O623" s="269">
        <f t="shared" si="8"/>
        <v>0</v>
      </c>
      <c r="P623" s="273"/>
      <c r="Q623" s="120"/>
      <c r="R623" s="45"/>
      <c r="S623" s="56"/>
      <c r="T623" s="64"/>
    </row>
    <row r="624" spans="1:20" x14ac:dyDescent="0.25">
      <c r="A624" s="3"/>
      <c r="B624" s="486" t="s">
        <v>147</v>
      </c>
      <c r="C624" s="487"/>
      <c r="D624" s="487"/>
      <c r="E624" s="487"/>
      <c r="F624" s="487"/>
      <c r="G624" s="487"/>
      <c r="H624" s="487"/>
      <c r="I624" s="487"/>
      <c r="J624" s="487"/>
      <c r="K624" s="487"/>
      <c r="L624" s="487"/>
      <c r="M624" s="487"/>
      <c r="N624" s="487"/>
      <c r="O624" s="487"/>
      <c r="P624" s="122">
        <f>SUM(O626:O644)</f>
        <v>0</v>
      </c>
      <c r="Q624" s="118">
        <f>SUM(Q626:Q644)</f>
        <v>0</v>
      </c>
      <c r="R624" s="45"/>
      <c r="S624" s="56"/>
      <c r="T624" s="64"/>
    </row>
    <row r="625" spans="1:20" x14ac:dyDescent="0.25">
      <c r="A625" s="3"/>
      <c r="B625" s="348" t="s">
        <v>0</v>
      </c>
      <c r="C625" s="267" t="s">
        <v>1</v>
      </c>
      <c r="D625" s="267" t="s">
        <v>2</v>
      </c>
      <c r="E625" s="267" t="s">
        <v>28</v>
      </c>
      <c r="F625" s="267" t="s">
        <v>3</v>
      </c>
      <c r="G625" s="267" t="s">
        <v>4</v>
      </c>
      <c r="H625" s="267" t="s">
        <v>5</v>
      </c>
      <c r="I625" s="267" t="s">
        <v>6</v>
      </c>
      <c r="J625" s="267" t="s">
        <v>7</v>
      </c>
      <c r="K625" s="267" t="s">
        <v>8</v>
      </c>
      <c r="L625" s="267" t="s">
        <v>9</v>
      </c>
      <c r="M625" s="267" t="s">
        <v>10</v>
      </c>
      <c r="N625" s="267" t="s">
        <v>11</v>
      </c>
      <c r="O625" s="267" t="s">
        <v>12</v>
      </c>
      <c r="P625" s="268" t="s">
        <v>22</v>
      </c>
      <c r="Q625" s="119" t="s">
        <v>37</v>
      </c>
      <c r="R625" s="45"/>
      <c r="S625" s="56"/>
      <c r="T625" s="64"/>
    </row>
    <row r="626" spans="1:20" x14ac:dyDescent="0.25">
      <c r="A626" s="3"/>
      <c r="B626" s="111" t="s">
        <v>147</v>
      </c>
      <c r="C626" s="345"/>
      <c r="D626" s="112"/>
      <c r="E626" s="112"/>
      <c r="F626" s="112"/>
      <c r="G626" s="112"/>
      <c r="H626" s="112"/>
      <c r="I626" s="112"/>
      <c r="J626" s="112"/>
      <c r="K626" s="112"/>
      <c r="L626" s="112"/>
      <c r="M626" s="112"/>
      <c r="N626" s="112"/>
      <c r="O626" s="269">
        <f t="shared" si="8"/>
        <v>0</v>
      </c>
      <c r="P626" s="273"/>
      <c r="Q626" s="120"/>
      <c r="R626" s="45"/>
      <c r="S626" s="56"/>
      <c r="T626" s="64"/>
    </row>
    <row r="627" spans="1:20" x14ac:dyDescent="0.25">
      <c r="A627" s="3"/>
      <c r="B627" s="111" t="s">
        <v>147</v>
      </c>
      <c r="C627" s="345"/>
      <c r="D627" s="112"/>
      <c r="E627" s="112"/>
      <c r="F627" s="112"/>
      <c r="G627" s="112"/>
      <c r="H627" s="112"/>
      <c r="I627" s="112"/>
      <c r="J627" s="112"/>
      <c r="K627" s="112"/>
      <c r="L627" s="112"/>
      <c r="M627" s="112"/>
      <c r="N627" s="112"/>
      <c r="O627" s="269">
        <f t="shared" si="8"/>
        <v>0</v>
      </c>
      <c r="P627" s="273"/>
      <c r="Q627" s="120"/>
      <c r="R627" s="45"/>
      <c r="S627" s="56"/>
      <c r="T627" s="64"/>
    </row>
    <row r="628" spans="1:20" x14ac:dyDescent="0.25">
      <c r="A628" s="3"/>
      <c r="B628" s="111" t="s">
        <v>147</v>
      </c>
      <c r="C628" s="345"/>
      <c r="D628" s="112"/>
      <c r="E628" s="112"/>
      <c r="F628" s="112"/>
      <c r="G628" s="112"/>
      <c r="H628" s="112"/>
      <c r="I628" s="112"/>
      <c r="J628" s="112"/>
      <c r="K628" s="112"/>
      <c r="L628" s="112"/>
      <c r="M628" s="112"/>
      <c r="N628" s="112"/>
      <c r="O628" s="269">
        <f t="shared" si="8"/>
        <v>0</v>
      </c>
      <c r="P628" s="273"/>
      <c r="Q628" s="120"/>
      <c r="R628" s="45"/>
      <c r="S628" s="56"/>
      <c r="T628" s="64"/>
    </row>
    <row r="629" spans="1:20" x14ac:dyDescent="0.25">
      <c r="A629" s="3"/>
      <c r="B629" s="111" t="s">
        <v>147</v>
      </c>
      <c r="C629" s="345"/>
      <c r="D629" s="112"/>
      <c r="E629" s="112"/>
      <c r="F629" s="112"/>
      <c r="G629" s="112"/>
      <c r="H629" s="112"/>
      <c r="I629" s="112"/>
      <c r="J629" s="112"/>
      <c r="K629" s="112"/>
      <c r="L629" s="112"/>
      <c r="M629" s="112"/>
      <c r="N629" s="112"/>
      <c r="O629" s="269">
        <f t="shared" si="8"/>
        <v>0</v>
      </c>
      <c r="P629" s="273"/>
      <c r="Q629" s="120"/>
      <c r="R629" s="45"/>
      <c r="S629" s="56"/>
      <c r="T629" s="64"/>
    </row>
    <row r="630" spans="1:20" x14ac:dyDescent="0.25">
      <c r="A630" s="3"/>
      <c r="B630" s="111" t="s">
        <v>147</v>
      </c>
      <c r="C630" s="345"/>
      <c r="D630" s="112"/>
      <c r="E630" s="112"/>
      <c r="F630" s="112"/>
      <c r="G630" s="112"/>
      <c r="H630" s="112"/>
      <c r="I630" s="112"/>
      <c r="J630" s="112"/>
      <c r="K630" s="112"/>
      <c r="L630" s="112"/>
      <c r="M630" s="112"/>
      <c r="N630" s="112"/>
      <c r="O630" s="269">
        <f t="shared" si="8"/>
        <v>0</v>
      </c>
      <c r="P630" s="273"/>
      <c r="Q630" s="120"/>
      <c r="R630" s="45"/>
      <c r="S630" s="56"/>
      <c r="T630" s="64"/>
    </row>
    <row r="631" spans="1:20" x14ac:dyDescent="0.25">
      <c r="A631" s="3"/>
      <c r="B631" s="111" t="s">
        <v>147</v>
      </c>
      <c r="C631" s="345"/>
      <c r="D631" s="112"/>
      <c r="E631" s="112"/>
      <c r="F631" s="112"/>
      <c r="G631" s="112"/>
      <c r="H631" s="112"/>
      <c r="I631" s="112"/>
      <c r="J631" s="112"/>
      <c r="K631" s="112"/>
      <c r="L631" s="112"/>
      <c r="M631" s="112"/>
      <c r="N631" s="112"/>
      <c r="O631" s="269">
        <f t="shared" si="8"/>
        <v>0</v>
      </c>
      <c r="P631" s="273"/>
      <c r="Q631" s="120"/>
      <c r="R631" s="45"/>
      <c r="S631" s="56"/>
      <c r="T631" s="64"/>
    </row>
    <row r="632" spans="1:20" x14ac:dyDescent="0.25">
      <c r="A632" s="3"/>
      <c r="B632" s="111" t="s">
        <v>147</v>
      </c>
      <c r="C632" s="345"/>
      <c r="D632" s="112"/>
      <c r="E632" s="112"/>
      <c r="F632" s="112"/>
      <c r="G632" s="112"/>
      <c r="H632" s="112"/>
      <c r="I632" s="112"/>
      <c r="J632" s="112"/>
      <c r="K632" s="112"/>
      <c r="L632" s="112"/>
      <c r="M632" s="112"/>
      <c r="N632" s="112"/>
      <c r="O632" s="269">
        <f t="shared" si="8"/>
        <v>0</v>
      </c>
      <c r="P632" s="273"/>
      <c r="Q632" s="120"/>
      <c r="R632" s="45"/>
      <c r="S632" s="56"/>
      <c r="T632" s="64"/>
    </row>
    <row r="633" spans="1:20" x14ac:dyDescent="0.25">
      <c r="A633" s="3"/>
      <c r="B633" s="111" t="s">
        <v>147</v>
      </c>
      <c r="C633" s="345"/>
      <c r="D633" s="112"/>
      <c r="E633" s="112"/>
      <c r="F633" s="112"/>
      <c r="G633" s="112"/>
      <c r="H633" s="112"/>
      <c r="I633" s="112"/>
      <c r="J633" s="112"/>
      <c r="K633" s="112"/>
      <c r="L633" s="112"/>
      <c r="M633" s="112"/>
      <c r="N633" s="112"/>
      <c r="O633" s="269">
        <f t="shared" si="8"/>
        <v>0</v>
      </c>
      <c r="P633" s="273"/>
      <c r="Q633" s="120"/>
      <c r="R633" s="45"/>
      <c r="S633" s="56"/>
      <c r="T633" s="64"/>
    </row>
    <row r="634" spans="1:20" x14ac:dyDescent="0.25">
      <c r="A634" s="3"/>
      <c r="B634" s="111" t="s">
        <v>147</v>
      </c>
      <c r="C634" s="345"/>
      <c r="D634" s="112"/>
      <c r="E634" s="112"/>
      <c r="F634" s="112"/>
      <c r="G634" s="112"/>
      <c r="H634" s="112"/>
      <c r="I634" s="112"/>
      <c r="J634" s="112"/>
      <c r="K634" s="112"/>
      <c r="L634" s="112"/>
      <c r="M634" s="112"/>
      <c r="N634" s="112"/>
      <c r="O634" s="269">
        <f t="shared" si="8"/>
        <v>0</v>
      </c>
      <c r="P634" s="273"/>
      <c r="Q634" s="120"/>
      <c r="R634" s="45"/>
      <c r="S634" s="56"/>
      <c r="T634" s="64"/>
    </row>
    <row r="635" spans="1:20" x14ac:dyDescent="0.25">
      <c r="A635" s="3"/>
      <c r="B635" s="111" t="s">
        <v>147</v>
      </c>
      <c r="C635" s="345"/>
      <c r="D635" s="112"/>
      <c r="E635" s="112"/>
      <c r="F635" s="112"/>
      <c r="G635" s="112"/>
      <c r="H635" s="112"/>
      <c r="I635" s="112"/>
      <c r="J635" s="112"/>
      <c r="K635" s="112"/>
      <c r="L635" s="112"/>
      <c r="M635" s="112"/>
      <c r="N635" s="112"/>
      <c r="O635" s="269">
        <f t="shared" si="8"/>
        <v>0</v>
      </c>
      <c r="P635" s="273"/>
      <c r="Q635" s="120"/>
      <c r="R635" s="45"/>
      <c r="S635" s="56"/>
      <c r="T635" s="64"/>
    </row>
    <row r="636" spans="1:20" x14ac:dyDescent="0.25">
      <c r="A636" s="3"/>
      <c r="B636" s="111" t="s">
        <v>147</v>
      </c>
      <c r="C636" s="345"/>
      <c r="D636" s="112"/>
      <c r="E636" s="112"/>
      <c r="F636" s="112"/>
      <c r="G636" s="112"/>
      <c r="H636" s="112"/>
      <c r="I636" s="112"/>
      <c r="J636" s="112"/>
      <c r="K636" s="112"/>
      <c r="L636" s="112"/>
      <c r="M636" s="112"/>
      <c r="N636" s="112"/>
      <c r="O636" s="269">
        <f t="shared" si="8"/>
        <v>0</v>
      </c>
      <c r="P636" s="273"/>
      <c r="Q636" s="120"/>
      <c r="R636" s="45"/>
      <c r="S636" s="56"/>
      <c r="T636" s="64"/>
    </row>
    <row r="637" spans="1:20" x14ac:dyDescent="0.25">
      <c r="A637" s="3"/>
      <c r="B637" s="111" t="s">
        <v>147</v>
      </c>
      <c r="C637" s="345"/>
      <c r="D637" s="112"/>
      <c r="E637" s="112"/>
      <c r="F637" s="112"/>
      <c r="G637" s="112"/>
      <c r="H637" s="112"/>
      <c r="I637" s="112"/>
      <c r="J637" s="112"/>
      <c r="K637" s="112"/>
      <c r="L637" s="112"/>
      <c r="M637" s="112"/>
      <c r="N637" s="112"/>
      <c r="O637" s="269">
        <f t="shared" si="8"/>
        <v>0</v>
      </c>
      <c r="P637" s="273"/>
      <c r="Q637" s="120"/>
      <c r="R637" s="45"/>
      <c r="S637" s="56"/>
      <c r="T637" s="64"/>
    </row>
    <row r="638" spans="1:20" x14ac:dyDescent="0.25">
      <c r="A638" s="3"/>
      <c r="B638" s="111" t="s">
        <v>147</v>
      </c>
      <c r="C638" s="345"/>
      <c r="D638" s="112"/>
      <c r="E638" s="112"/>
      <c r="F638" s="112"/>
      <c r="G638" s="112"/>
      <c r="H638" s="112"/>
      <c r="I638" s="112"/>
      <c r="J638" s="112"/>
      <c r="K638" s="112"/>
      <c r="L638" s="112"/>
      <c r="M638" s="112"/>
      <c r="N638" s="112"/>
      <c r="O638" s="269">
        <f t="shared" si="8"/>
        <v>0</v>
      </c>
      <c r="P638" s="273"/>
      <c r="Q638" s="120"/>
      <c r="R638" s="45"/>
      <c r="S638" s="56"/>
      <c r="T638" s="64"/>
    </row>
    <row r="639" spans="1:20" x14ac:dyDescent="0.25">
      <c r="A639" s="3"/>
      <c r="B639" s="111" t="s">
        <v>147</v>
      </c>
      <c r="C639" s="345"/>
      <c r="D639" s="112"/>
      <c r="E639" s="112"/>
      <c r="F639" s="112"/>
      <c r="G639" s="112"/>
      <c r="H639" s="112"/>
      <c r="I639" s="112"/>
      <c r="J639" s="112"/>
      <c r="K639" s="112"/>
      <c r="L639" s="112"/>
      <c r="M639" s="112"/>
      <c r="N639" s="112"/>
      <c r="O639" s="269">
        <f t="shared" si="8"/>
        <v>0</v>
      </c>
      <c r="P639" s="273"/>
      <c r="Q639" s="120"/>
      <c r="R639" s="45"/>
      <c r="S639" s="56"/>
      <c r="T639" s="64"/>
    </row>
    <row r="640" spans="1:20" x14ac:dyDescent="0.25">
      <c r="A640" s="3"/>
      <c r="B640" s="111" t="s">
        <v>147</v>
      </c>
      <c r="C640" s="345"/>
      <c r="D640" s="112"/>
      <c r="E640" s="112"/>
      <c r="F640" s="112"/>
      <c r="G640" s="112"/>
      <c r="H640" s="112"/>
      <c r="I640" s="112"/>
      <c r="J640" s="112"/>
      <c r="K640" s="112"/>
      <c r="L640" s="112"/>
      <c r="M640" s="112"/>
      <c r="N640" s="112"/>
      <c r="O640" s="269">
        <f t="shared" si="8"/>
        <v>0</v>
      </c>
      <c r="P640" s="273"/>
      <c r="Q640" s="120"/>
      <c r="R640" s="45"/>
      <c r="S640" s="56"/>
      <c r="T640" s="64"/>
    </row>
    <row r="641" spans="1:20" x14ac:dyDescent="0.25">
      <c r="A641" s="3"/>
      <c r="B641" s="111" t="s">
        <v>147</v>
      </c>
      <c r="C641" s="345"/>
      <c r="D641" s="112"/>
      <c r="E641" s="112"/>
      <c r="F641" s="112"/>
      <c r="G641" s="112"/>
      <c r="H641" s="112"/>
      <c r="I641" s="112"/>
      <c r="J641" s="112"/>
      <c r="K641" s="112"/>
      <c r="L641" s="112"/>
      <c r="M641" s="112"/>
      <c r="N641" s="112"/>
      <c r="O641" s="269">
        <f t="shared" si="8"/>
        <v>0</v>
      </c>
      <c r="P641" s="273"/>
      <c r="Q641" s="120"/>
      <c r="R641" s="45"/>
      <c r="S641" s="56"/>
      <c r="T641" s="64"/>
    </row>
    <row r="642" spans="1:20" x14ac:dyDescent="0.25">
      <c r="A642" s="3"/>
      <c r="B642" s="111" t="s">
        <v>147</v>
      </c>
      <c r="C642" s="345"/>
      <c r="D642" s="112"/>
      <c r="E642" s="112"/>
      <c r="F642" s="112"/>
      <c r="G642" s="112"/>
      <c r="H642" s="112"/>
      <c r="I642" s="112"/>
      <c r="J642" s="112"/>
      <c r="K642" s="112"/>
      <c r="L642" s="112"/>
      <c r="M642" s="112"/>
      <c r="N642" s="112"/>
      <c r="O642" s="269">
        <f t="shared" si="8"/>
        <v>0</v>
      </c>
      <c r="P642" s="273"/>
      <c r="Q642" s="120"/>
      <c r="R642" s="45"/>
      <c r="S642" s="56"/>
      <c r="T642" s="64"/>
    </row>
    <row r="643" spans="1:20" x14ac:dyDescent="0.25">
      <c r="A643" s="3"/>
      <c r="B643" s="111" t="s">
        <v>147</v>
      </c>
      <c r="C643" s="346" t="s">
        <v>37</v>
      </c>
      <c r="D643" s="112"/>
      <c r="E643" s="112"/>
      <c r="F643" s="112"/>
      <c r="G643" s="112"/>
      <c r="H643" s="112"/>
      <c r="I643" s="112"/>
      <c r="J643" s="112"/>
      <c r="K643" s="112"/>
      <c r="L643" s="112"/>
      <c r="M643" s="112"/>
      <c r="N643" s="112"/>
      <c r="O643" s="269">
        <f t="shared" si="8"/>
        <v>0</v>
      </c>
      <c r="P643" s="273"/>
      <c r="Q643" s="120"/>
      <c r="R643" s="45"/>
      <c r="S643" s="56"/>
      <c r="T643" s="64"/>
    </row>
    <row r="644" spans="1:20" x14ac:dyDescent="0.25">
      <c r="A644" s="3"/>
      <c r="B644" s="111" t="s">
        <v>147</v>
      </c>
      <c r="C644" s="347"/>
      <c r="D644" s="112"/>
      <c r="E644" s="112"/>
      <c r="F644" s="112"/>
      <c r="G644" s="112"/>
      <c r="H644" s="112"/>
      <c r="I644" s="112"/>
      <c r="J644" s="112"/>
      <c r="K644" s="112"/>
      <c r="L644" s="112"/>
      <c r="M644" s="112"/>
      <c r="N644" s="112"/>
      <c r="O644" s="269">
        <f t="shared" si="8"/>
        <v>0</v>
      </c>
      <c r="P644" s="273"/>
      <c r="Q644" s="120"/>
      <c r="R644" s="45"/>
      <c r="S644" s="56"/>
      <c r="T644" s="64"/>
    </row>
    <row r="645" spans="1:20" x14ac:dyDescent="0.25">
      <c r="A645" s="3"/>
      <c r="B645" s="486" t="s">
        <v>148</v>
      </c>
      <c r="C645" s="487"/>
      <c r="D645" s="487"/>
      <c r="E645" s="487"/>
      <c r="F645" s="487"/>
      <c r="G645" s="487"/>
      <c r="H645" s="487"/>
      <c r="I645" s="487"/>
      <c r="J645" s="487"/>
      <c r="K645" s="487"/>
      <c r="L645" s="487"/>
      <c r="M645" s="487"/>
      <c r="N645" s="487"/>
      <c r="O645" s="487"/>
      <c r="P645" s="122">
        <f>SUM(O647:O665)</f>
        <v>0</v>
      </c>
      <c r="Q645" s="118">
        <f>SUM(Q647:Q665)</f>
        <v>0</v>
      </c>
      <c r="R645" s="45"/>
      <c r="S645" s="56"/>
      <c r="T645" s="64"/>
    </row>
    <row r="646" spans="1:20" x14ac:dyDescent="0.25">
      <c r="A646" s="3"/>
      <c r="B646" s="348" t="s">
        <v>0</v>
      </c>
      <c r="C646" s="267" t="s">
        <v>1</v>
      </c>
      <c r="D646" s="267" t="s">
        <v>2</v>
      </c>
      <c r="E646" s="267" t="s">
        <v>28</v>
      </c>
      <c r="F646" s="267" t="s">
        <v>3</v>
      </c>
      <c r="G646" s="267" t="s">
        <v>4</v>
      </c>
      <c r="H646" s="267" t="s">
        <v>5</v>
      </c>
      <c r="I646" s="267" t="s">
        <v>6</v>
      </c>
      <c r="J646" s="267" t="s">
        <v>7</v>
      </c>
      <c r="K646" s="267" t="s">
        <v>8</v>
      </c>
      <c r="L646" s="267" t="s">
        <v>9</v>
      </c>
      <c r="M646" s="267" t="s">
        <v>10</v>
      </c>
      <c r="N646" s="267" t="s">
        <v>11</v>
      </c>
      <c r="O646" s="267" t="s">
        <v>12</v>
      </c>
      <c r="P646" s="268" t="s">
        <v>22</v>
      </c>
      <c r="Q646" s="119" t="s">
        <v>37</v>
      </c>
      <c r="R646" s="45"/>
      <c r="S646" s="56"/>
      <c r="T646" s="64"/>
    </row>
    <row r="647" spans="1:20" x14ac:dyDescent="0.25">
      <c r="A647" s="3"/>
      <c r="B647" s="111" t="s">
        <v>148</v>
      </c>
      <c r="C647" s="345"/>
      <c r="D647" s="112"/>
      <c r="E647" s="114"/>
      <c r="F647" s="112"/>
      <c r="G647" s="112"/>
      <c r="H647" s="112"/>
      <c r="I647" s="112"/>
      <c r="J647" s="112"/>
      <c r="K647" s="112"/>
      <c r="L647" s="112"/>
      <c r="M647" s="112"/>
      <c r="N647" s="112"/>
      <c r="O647" s="269">
        <f t="shared" si="8"/>
        <v>0</v>
      </c>
      <c r="P647" s="273"/>
      <c r="Q647" s="120"/>
      <c r="R647" s="45"/>
      <c r="S647" s="56"/>
      <c r="T647" s="64"/>
    </row>
    <row r="648" spans="1:20" x14ac:dyDescent="0.25">
      <c r="A648" s="3"/>
      <c r="B648" s="111" t="s">
        <v>148</v>
      </c>
      <c r="C648" s="345"/>
      <c r="D648" s="112"/>
      <c r="E648" s="112"/>
      <c r="F648" s="112"/>
      <c r="G648" s="112"/>
      <c r="H648" s="112"/>
      <c r="I648" s="112"/>
      <c r="J648" s="112"/>
      <c r="K648" s="112"/>
      <c r="L648" s="112"/>
      <c r="M648" s="112"/>
      <c r="N648" s="112"/>
      <c r="O648" s="269">
        <f t="shared" si="8"/>
        <v>0</v>
      </c>
      <c r="P648" s="273"/>
      <c r="Q648" s="120"/>
      <c r="R648" s="45"/>
      <c r="S648" s="56"/>
      <c r="T648" s="64"/>
    </row>
    <row r="649" spans="1:20" x14ac:dyDescent="0.25">
      <c r="A649" s="3"/>
      <c r="B649" s="111" t="s">
        <v>148</v>
      </c>
      <c r="C649" s="345"/>
      <c r="D649" s="112"/>
      <c r="E649" s="112"/>
      <c r="F649" s="112"/>
      <c r="G649" s="112"/>
      <c r="H649" s="112"/>
      <c r="I649" s="112"/>
      <c r="J649" s="112"/>
      <c r="K649" s="112"/>
      <c r="L649" s="112"/>
      <c r="M649" s="112"/>
      <c r="N649" s="112"/>
      <c r="O649" s="269">
        <f t="shared" si="8"/>
        <v>0</v>
      </c>
      <c r="P649" s="273"/>
      <c r="Q649" s="120"/>
      <c r="R649" s="45"/>
      <c r="S649" s="56"/>
      <c r="T649" s="64"/>
    </row>
    <row r="650" spans="1:20" x14ac:dyDescent="0.25">
      <c r="A650" s="3"/>
      <c r="B650" s="111" t="s">
        <v>148</v>
      </c>
      <c r="C650" s="345"/>
      <c r="D650" s="112"/>
      <c r="E650" s="112"/>
      <c r="F650" s="112"/>
      <c r="G650" s="112"/>
      <c r="H650" s="112"/>
      <c r="I650" s="112"/>
      <c r="J650" s="112"/>
      <c r="K650" s="112"/>
      <c r="L650" s="112"/>
      <c r="M650" s="112"/>
      <c r="N650" s="112"/>
      <c r="O650" s="269">
        <f t="shared" si="8"/>
        <v>0</v>
      </c>
      <c r="P650" s="273"/>
      <c r="Q650" s="120"/>
      <c r="R650" s="45"/>
      <c r="S650" s="56"/>
      <c r="T650" s="64"/>
    </row>
    <row r="651" spans="1:20" x14ac:dyDescent="0.25">
      <c r="A651" s="3"/>
      <c r="B651" s="111" t="s">
        <v>148</v>
      </c>
      <c r="C651" s="345"/>
      <c r="D651" s="112"/>
      <c r="E651" s="112"/>
      <c r="F651" s="112"/>
      <c r="G651" s="112"/>
      <c r="H651" s="112"/>
      <c r="I651" s="112"/>
      <c r="J651" s="112"/>
      <c r="K651" s="112"/>
      <c r="L651" s="112"/>
      <c r="M651" s="112"/>
      <c r="N651" s="112"/>
      <c r="O651" s="269">
        <f t="shared" si="8"/>
        <v>0</v>
      </c>
      <c r="P651" s="273"/>
      <c r="Q651" s="120"/>
      <c r="R651" s="45"/>
      <c r="S651" s="56"/>
      <c r="T651" s="64"/>
    </row>
    <row r="652" spans="1:20" x14ac:dyDescent="0.25">
      <c r="A652" s="3"/>
      <c r="B652" s="111" t="s">
        <v>148</v>
      </c>
      <c r="C652" s="345"/>
      <c r="D652" s="112"/>
      <c r="E652" s="112"/>
      <c r="F652" s="112"/>
      <c r="G652" s="112"/>
      <c r="H652" s="112"/>
      <c r="I652" s="112"/>
      <c r="J652" s="112"/>
      <c r="K652" s="112"/>
      <c r="L652" s="112"/>
      <c r="M652" s="112"/>
      <c r="N652" s="112"/>
      <c r="O652" s="269">
        <f t="shared" ref="O652:O720" si="10">SUM(F652:N652)</f>
        <v>0</v>
      </c>
      <c r="P652" s="273"/>
      <c r="Q652" s="120"/>
      <c r="R652" s="45"/>
      <c r="S652" s="56"/>
      <c r="T652" s="64"/>
    </row>
    <row r="653" spans="1:20" x14ac:dyDescent="0.25">
      <c r="A653" s="3"/>
      <c r="B653" s="111" t="s">
        <v>148</v>
      </c>
      <c r="C653" s="345"/>
      <c r="D653" s="112"/>
      <c r="E653" s="112"/>
      <c r="F653" s="112"/>
      <c r="G653" s="112"/>
      <c r="H653" s="112"/>
      <c r="I653" s="112"/>
      <c r="J653" s="112"/>
      <c r="K653" s="112"/>
      <c r="L653" s="112"/>
      <c r="M653" s="112"/>
      <c r="N653" s="112"/>
      <c r="O653" s="269">
        <f t="shared" si="10"/>
        <v>0</v>
      </c>
      <c r="P653" s="273"/>
      <c r="Q653" s="120"/>
      <c r="R653" s="45"/>
      <c r="S653" s="56"/>
      <c r="T653" s="64"/>
    </row>
    <row r="654" spans="1:20" x14ac:dyDescent="0.25">
      <c r="A654" s="3"/>
      <c r="B654" s="111" t="s">
        <v>148</v>
      </c>
      <c r="C654" s="345"/>
      <c r="D654" s="112"/>
      <c r="E654" s="112"/>
      <c r="F654" s="112"/>
      <c r="G654" s="112"/>
      <c r="H654" s="112"/>
      <c r="I654" s="112"/>
      <c r="J654" s="112"/>
      <c r="K654" s="112"/>
      <c r="L654" s="112"/>
      <c r="M654" s="112"/>
      <c r="N654" s="112"/>
      <c r="O654" s="269">
        <f t="shared" si="10"/>
        <v>0</v>
      </c>
      <c r="P654" s="273"/>
      <c r="Q654" s="120"/>
      <c r="R654" s="45"/>
      <c r="S654" s="56"/>
      <c r="T654" s="64"/>
    </row>
    <row r="655" spans="1:20" x14ac:dyDescent="0.25">
      <c r="A655" s="3"/>
      <c r="B655" s="111" t="s">
        <v>148</v>
      </c>
      <c r="C655" s="345"/>
      <c r="D655" s="112"/>
      <c r="E655" s="112"/>
      <c r="F655" s="112"/>
      <c r="G655" s="112"/>
      <c r="H655" s="112"/>
      <c r="I655" s="112"/>
      <c r="J655" s="112"/>
      <c r="K655" s="112"/>
      <c r="L655" s="112"/>
      <c r="M655" s="112"/>
      <c r="N655" s="112"/>
      <c r="O655" s="269">
        <f t="shared" si="10"/>
        <v>0</v>
      </c>
      <c r="P655" s="273"/>
      <c r="Q655" s="120"/>
      <c r="R655" s="45"/>
      <c r="S655" s="56"/>
      <c r="T655" s="64"/>
    </row>
    <row r="656" spans="1:20" x14ac:dyDescent="0.25">
      <c r="A656" s="3"/>
      <c r="B656" s="111" t="s">
        <v>148</v>
      </c>
      <c r="C656" s="345"/>
      <c r="D656" s="112"/>
      <c r="E656" s="112"/>
      <c r="F656" s="112"/>
      <c r="G656" s="112"/>
      <c r="H656" s="112"/>
      <c r="I656" s="112"/>
      <c r="J656" s="112"/>
      <c r="K656" s="112"/>
      <c r="L656" s="112"/>
      <c r="M656" s="112"/>
      <c r="N656" s="112"/>
      <c r="O656" s="269">
        <f t="shared" si="10"/>
        <v>0</v>
      </c>
      <c r="P656" s="273"/>
      <c r="Q656" s="120"/>
      <c r="R656" s="45"/>
      <c r="S656" s="56"/>
      <c r="T656" s="64"/>
    </row>
    <row r="657" spans="1:20" x14ac:dyDescent="0.25">
      <c r="A657" s="3"/>
      <c r="B657" s="111" t="s">
        <v>148</v>
      </c>
      <c r="C657" s="345"/>
      <c r="D657" s="112"/>
      <c r="E657" s="112"/>
      <c r="F657" s="112"/>
      <c r="G657" s="112"/>
      <c r="H657" s="112"/>
      <c r="I657" s="112"/>
      <c r="J657" s="112"/>
      <c r="K657" s="112"/>
      <c r="L657" s="112"/>
      <c r="M657" s="112"/>
      <c r="N657" s="112"/>
      <c r="O657" s="269">
        <f t="shared" si="10"/>
        <v>0</v>
      </c>
      <c r="P657" s="273"/>
      <c r="Q657" s="120"/>
      <c r="R657" s="45"/>
      <c r="S657" s="56"/>
      <c r="T657" s="64"/>
    </row>
    <row r="658" spans="1:20" x14ac:dyDescent="0.25">
      <c r="A658" s="3"/>
      <c r="B658" s="111" t="s">
        <v>148</v>
      </c>
      <c r="C658" s="345"/>
      <c r="D658" s="112"/>
      <c r="E658" s="112"/>
      <c r="F658" s="112"/>
      <c r="G658" s="112"/>
      <c r="H658" s="112"/>
      <c r="I658" s="112"/>
      <c r="J658" s="112"/>
      <c r="K658" s="112"/>
      <c r="L658" s="112"/>
      <c r="M658" s="112"/>
      <c r="N658" s="112"/>
      <c r="O658" s="269">
        <f t="shared" si="10"/>
        <v>0</v>
      </c>
      <c r="P658" s="273"/>
      <c r="Q658" s="120"/>
      <c r="R658" s="45"/>
      <c r="S658" s="56"/>
      <c r="T658" s="64"/>
    </row>
    <row r="659" spans="1:20" x14ac:dyDescent="0.25">
      <c r="A659" s="3"/>
      <c r="B659" s="111" t="s">
        <v>148</v>
      </c>
      <c r="C659" s="345"/>
      <c r="D659" s="112"/>
      <c r="E659" s="112"/>
      <c r="F659" s="112"/>
      <c r="G659" s="112"/>
      <c r="H659" s="112"/>
      <c r="I659" s="112"/>
      <c r="J659" s="112"/>
      <c r="K659" s="112"/>
      <c r="L659" s="112"/>
      <c r="M659" s="112"/>
      <c r="N659" s="112"/>
      <c r="O659" s="269">
        <f t="shared" si="10"/>
        <v>0</v>
      </c>
      <c r="P659" s="273"/>
      <c r="Q659" s="120"/>
      <c r="R659" s="45"/>
      <c r="S659" s="56"/>
      <c r="T659" s="64"/>
    </row>
    <row r="660" spans="1:20" x14ac:dyDescent="0.25">
      <c r="A660" s="3"/>
      <c r="B660" s="111" t="s">
        <v>148</v>
      </c>
      <c r="C660" s="345"/>
      <c r="D660" s="112"/>
      <c r="E660" s="112"/>
      <c r="F660" s="112"/>
      <c r="G660" s="112"/>
      <c r="H660" s="112"/>
      <c r="I660" s="112"/>
      <c r="J660" s="112"/>
      <c r="K660" s="112"/>
      <c r="L660" s="112"/>
      <c r="M660" s="112"/>
      <c r="N660" s="112"/>
      <c r="O660" s="269">
        <f t="shared" si="10"/>
        <v>0</v>
      </c>
      <c r="P660" s="273"/>
      <c r="Q660" s="120"/>
      <c r="R660" s="45"/>
      <c r="S660" s="56"/>
      <c r="T660" s="64"/>
    </row>
    <row r="661" spans="1:20" x14ac:dyDescent="0.25">
      <c r="A661" s="3"/>
      <c r="B661" s="111" t="s">
        <v>148</v>
      </c>
      <c r="C661" s="345"/>
      <c r="D661" s="112"/>
      <c r="E661" s="112"/>
      <c r="F661" s="112"/>
      <c r="G661" s="112"/>
      <c r="H661" s="112"/>
      <c r="I661" s="112"/>
      <c r="J661" s="112"/>
      <c r="K661" s="112"/>
      <c r="L661" s="112"/>
      <c r="M661" s="112"/>
      <c r="N661" s="112"/>
      <c r="O661" s="269">
        <f t="shared" si="10"/>
        <v>0</v>
      </c>
      <c r="P661" s="273"/>
      <c r="Q661" s="120"/>
      <c r="R661" s="45"/>
      <c r="S661" s="56"/>
      <c r="T661" s="64"/>
    </row>
    <row r="662" spans="1:20" x14ac:dyDescent="0.25">
      <c r="A662" s="3"/>
      <c r="B662" s="111" t="s">
        <v>148</v>
      </c>
      <c r="C662" s="345"/>
      <c r="D662" s="112"/>
      <c r="E662" s="112"/>
      <c r="F662" s="112"/>
      <c r="G662" s="112"/>
      <c r="H662" s="112"/>
      <c r="I662" s="112"/>
      <c r="J662" s="112"/>
      <c r="K662" s="112"/>
      <c r="L662" s="112"/>
      <c r="M662" s="112"/>
      <c r="N662" s="112"/>
      <c r="O662" s="269">
        <f t="shared" si="10"/>
        <v>0</v>
      </c>
      <c r="P662" s="273"/>
      <c r="Q662" s="120"/>
      <c r="R662" s="45"/>
      <c r="S662" s="56"/>
      <c r="T662" s="64"/>
    </row>
    <row r="663" spans="1:20" x14ac:dyDescent="0.25">
      <c r="A663" s="3"/>
      <c r="B663" s="111" t="s">
        <v>148</v>
      </c>
      <c r="C663" s="345"/>
      <c r="D663" s="112"/>
      <c r="E663" s="112"/>
      <c r="F663" s="112"/>
      <c r="G663" s="112"/>
      <c r="H663" s="112"/>
      <c r="I663" s="112"/>
      <c r="J663" s="112"/>
      <c r="K663" s="112"/>
      <c r="L663" s="112"/>
      <c r="M663" s="112"/>
      <c r="N663" s="112"/>
      <c r="O663" s="269">
        <f t="shared" si="10"/>
        <v>0</v>
      </c>
      <c r="P663" s="273"/>
      <c r="Q663" s="120"/>
      <c r="R663" s="45"/>
      <c r="S663" s="56"/>
      <c r="T663" s="64"/>
    </row>
    <row r="664" spans="1:20" x14ac:dyDescent="0.25">
      <c r="A664" s="3"/>
      <c r="B664" s="111" t="s">
        <v>148</v>
      </c>
      <c r="C664" s="346" t="s">
        <v>37</v>
      </c>
      <c r="D664" s="112"/>
      <c r="E664" s="112"/>
      <c r="F664" s="112"/>
      <c r="G664" s="112"/>
      <c r="H664" s="112"/>
      <c r="I664" s="112"/>
      <c r="J664" s="112"/>
      <c r="K664" s="112"/>
      <c r="L664" s="112"/>
      <c r="M664" s="112"/>
      <c r="N664" s="112"/>
      <c r="O664" s="269">
        <f t="shared" si="10"/>
        <v>0</v>
      </c>
      <c r="P664" s="273"/>
      <c r="Q664" s="120"/>
      <c r="R664" s="45"/>
      <c r="S664" s="56"/>
      <c r="T664" s="64"/>
    </row>
    <row r="665" spans="1:20" x14ac:dyDescent="0.25">
      <c r="A665" s="3"/>
      <c r="B665" s="111" t="s">
        <v>148</v>
      </c>
      <c r="C665" s="347"/>
      <c r="D665" s="112"/>
      <c r="E665" s="112"/>
      <c r="F665" s="112"/>
      <c r="G665" s="112"/>
      <c r="H665" s="112"/>
      <c r="I665" s="112"/>
      <c r="J665" s="112"/>
      <c r="K665" s="112"/>
      <c r="L665" s="112"/>
      <c r="M665" s="112"/>
      <c r="N665" s="112"/>
      <c r="O665" s="269">
        <f t="shared" si="10"/>
        <v>0</v>
      </c>
      <c r="P665" s="273"/>
      <c r="Q665" s="120"/>
      <c r="R665" s="45"/>
      <c r="S665" s="56"/>
      <c r="T665" s="64"/>
    </row>
    <row r="666" spans="1:20" x14ac:dyDescent="0.25">
      <c r="A666" s="3"/>
      <c r="B666" s="486" t="s">
        <v>149</v>
      </c>
      <c r="C666" s="487"/>
      <c r="D666" s="487"/>
      <c r="E666" s="487"/>
      <c r="F666" s="487"/>
      <c r="G666" s="487"/>
      <c r="H666" s="487"/>
      <c r="I666" s="487"/>
      <c r="J666" s="487"/>
      <c r="K666" s="487"/>
      <c r="L666" s="487"/>
      <c r="M666" s="487"/>
      <c r="N666" s="487"/>
      <c r="O666" s="487"/>
      <c r="P666" s="122">
        <f>SUM(O668:O682)</f>
        <v>0</v>
      </c>
      <c r="Q666" s="118">
        <f>SUM(Q668:Q682)</f>
        <v>0</v>
      </c>
      <c r="R666" s="45"/>
      <c r="S666" s="56"/>
      <c r="T666" s="64"/>
    </row>
    <row r="667" spans="1:20" x14ac:dyDescent="0.25">
      <c r="A667" s="3"/>
      <c r="B667" s="348" t="s">
        <v>0</v>
      </c>
      <c r="C667" s="267" t="s">
        <v>1</v>
      </c>
      <c r="D667" s="267" t="s">
        <v>2</v>
      </c>
      <c r="E667" s="267" t="s">
        <v>28</v>
      </c>
      <c r="F667" s="267" t="s">
        <v>3</v>
      </c>
      <c r="G667" s="267" t="s">
        <v>4</v>
      </c>
      <c r="H667" s="267" t="s">
        <v>5</v>
      </c>
      <c r="I667" s="267" t="s">
        <v>6</v>
      </c>
      <c r="J667" s="267" t="s">
        <v>7</v>
      </c>
      <c r="K667" s="267" t="s">
        <v>8</v>
      </c>
      <c r="L667" s="267" t="s">
        <v>9</v>
      </c>
      <c r="M667" s="267" t="s">
        <v>10</v>
      </c>
      <c r="N667" s="267" t="s">
        <v>11</v>
      </c>
      <c r="O667" s="267" t="s">
        <v>12</v>
      </c>
      <c r="P667" s="268" t="s">
        <v>22</v>
      </c>
      <c r="Q667" s="119" t="s">
        <v>37</v>
      </c>
      <c r="R667" s="45"/>
      <c r="S667" s="56"/>
      <c r="T667" s="64"/>
    </row>
    <row r="668" spans="1:20" x14ac:dyDescent="0.25">
      <c r="A668" s="3"/>
      <c r="B668" s="111" t="s">
        <v>149</v>
      </c>
      <c r="C668" s="345"/>
      <c r="D668" s="112"/>
      <c r="E668" s="112"/>
      <c r="F668" s="112"/>
      <c r="G668" s="112"/>
      <c r="H668" s="112"/>
      <c r="I668" s="112"/>
      <c r="J668" s="112"/>
      <c r="K668" s="112"/>
      <c r="L668" s="112"/>
      <c r="M668" s="112"/>
      <c r="N668" s="112"/>
      <c r="O668" s="269">
        <f t="shared" si="10"/>
        <v>0</v>
      </c>
      <c r="P668" s="273"/>
      <c r="Q668" s="120"/>
      <c r="R668" s="45"/>
      <c r="S668" s="56"/>
      <c r="T668" s="64"/>
    </row>
    <row r="669" spans="1:20" x14ac:dyDescent="0.25">
      <c r="A669" s="3"/>
      <c r="B669" s="111" t="s">
        <v>149</v>
      </c>
      <c r="C669" s="345"/>
      <c r="D669" s="112"/>
      <c r="E669" s="112"/>
      <c r="F669" s="112"/>
      <c r="G669" s="112"/>
      <c r="H669" s="112"/>
      <c r="I669" s="112"/>
      <c r="J669" s="112"/>
      <c r="K669" s="112"/>
      <c r="L669" s="112"/>
      <c r="M669" s="112"/>
      <c r="N669" s="112"/>
      <c r="O669" s="269">
        <f t="shared" si="10"/>
        <v>0</v>
      </c>
      <c r="P669" s="273"/>
      <c r="Q669" s="120"/>
      <c r="R669" s="45"/>
      <c r="S669" s="56"/>
      <c r="T669" s="64"/>
    </row>
    <row r="670" spans="1:20" x14ac:dyDescent="0.25">
      <c r="A670" s="3"/>
      <c r="B670" s="111" t="s">
        <v>149</v>
      </c>
      <c r="C670" s="345"/>
      <c r="D670" s="112"/>
      <c r="E670" s="112"/>
      <c r="F670" s="112"/>
      <c r="G670" s="112"/>
      <c r="H670" s="112"/>
      <c r="I670" s="112"/>
      <c r="J670" s="112"/>
      <c r="K670" s="112"/>
      <c r="L670" s="112"/>
      <c r="M670" s="112"/>
      <c r="N670" s="112"/>
      <c r="O670" s="269">
        <f t="shared" si="10"/>
        <v>0</v>
      </c>
      <c r="P670" s="273"/>
      <c r="Q670" s="120"/>
      <c r="R670" s="45"/>
      <c r="S670" s="56"/>
      <c r="T670" s="64"/>
    </row>
    <row r="671" spans="1:20" x14ac:dyDescent="0.25">
      <c r="A671" s="3"/>
      <c r="B671" s="111" t="s">
        <v>149</v>
      </c>
      <c r="C671" s="345"/>
      <c r="D671" s="112"/>
      <c r="E671" s="112"/>
      <c r="F671" s="112"/>
      <c r="G671" s="112"/>
      <c r="H671" s="112"/>
      <c r="I671" s="112"/>
      <c r="J671" s="112"/>
      <c r="K671" s="112"/>
      <c r="L671" s="112"/>
      <c r="M671" s="112"/>
      <c r="N671" s="112"/>
      <c r="O671" s="269">
        <f t="shared" si="10"/>
        <v>0</v>
      </c>
      <c r="P671" s="273"/>
      <c r="Q671" s="120"/>
      <c r="R671" s="45"/>
      <c r="S671" s="56"/>
      <c r="T671" s="64"/>
    </row>
    <row r="672" spans="1:20" x14ac:dyDescent="0.25">
      <c r="A672" s="3"/>
      <c r="B672" s="111" t="s">
        <v>149</v>
      </c>
      <c r="C672" s="345"/>
      <c r="D672" s="112"/>
      <c r="E672" s="112"/>
      <c r="F672" s="112"/>
      <c r="G672" s="112"/>
      <c r="H672" s="112"/>
      <c r="I672" s="112"/>
      <c r="J672" s="112"/>
      <c r="K672" s="112"/>
      <c r="L672" s="112"/>
      <c r="M672" s="112"/>
      <c r="N672" s="112"/>
      <c r="O672" s="269">
        <f t="shared" si="10"/>
        <v>0</v>
      </c>
      <c r="P672" s="273"/>
      <c r="Q672" s="120"/>
      <c r="R672" s="45"/>
      <c r="S672" s="56"/>
      <c r="T672" s="64"/>
    </row>
    <row r="673" spans="1:20" x14ac:dyDescent="0.25">
      <c r="A673" s="3"/>
      <c r="B673" s="111" t="s">
        <v>149</v>
      </c>
      <c r="C673" s="345"/>
      <c r="D673" s="112"/>
      <c r="E673" s="112"/>
      <c r="F673" s="112"/>
      <c r="G673" s="112"/>
      <c r="H673" s="112"/>
      <c r="I673" s="112"/>
      <c r="J673" s="112"/>
      <c r="K673" s="112"/>
      <c r="L673" s="112"/>
      <c r="M673" s="112"/>
      <c r="N673" s="112"/>
      <c r="O673" s="269">
        <f t="shared" si="10"/>
        <v>0</v>
      </c>
      <c r="P673" s="273"/>
      <c r="Q673" s="120"/>
      <c r="R673" s="45"/>
      <c r="S673" s="56"/>
      <c r="T673" s="64"/>
    </row>
    <row r="674" spans="1:20" x14ac:dyDescent="0.25">
      <c r="A674" s="3"/>
      <c r="B674" s="111" t="s">
        <v>149</v>
      </c>
      <c r="C674" s="345"/>
      <c r="D674" s="112"/>
      <c r="E674" s="112"/>
      <c r="F674" s="112"/>
      <c r="G674" s="112"/>
      <c r="H674" s="112"/>
      <c r="I674" s="112"/>
      <c r="J674" s="112"/>
      <c r="K674" s="112"/>
      <c r="L674" s="112"/>
      <c r="M674" s="112"/>
      <c r="N674" s="112"/>
      <c r="O674" s="269">
        <f t="shared" si="10"/>
        <v>0</v>
      </c>
      <c r="P674" s="273"/>
      <c r="Q674" s="120"/>
      <c r="R674" s="45"/>
      <c r="S674" s="56"/>
      <c r="T674" s="64"/>
    </row>
    <row r="675" spans="1:20" x14ac:dyDescent="0.25">
      <c r="A675" s="12"/>
      <c r="B675" s="111" t="s">
        <v>149</v>
      </c>
      <c r="C675" s="345"/>
      <c r="D675" s="112"/>
      <c r="E675" s="112"/>
      <c r="F675" s="112"/>
      <c r="G675" s="112"/>
      <c r="H675" s="112"/>
      <c r="I675" s="112"/>
      <c r="J675" s="112"/>
      <c r="K675" s="112"/>
      <c r="L675" s="112"/>
      <c r="M675" s="112"/>
      <c r="N675" s="112"/>
      <c r="O675" s="269">
        <f t="shared" si="10"/>
        <v>0</v>
      </c>
      <c r="P675" s="273"/>
      <c r="Q675" s="120"/>
      <c r="R675" s="45"/>
      <c r="S675" s="56"/>
      <c r="T675" s="64"/>
    </row>
    <row r="676" spans="1:20" x14ac:dyDescent="0.25">
      <c r="B676" s="111" t="s">
        <v>149</v>
      </c>
      <c r="C676" s="345"/>
      <c r="D676" s="112"/>
      <c r="E676" s="112"/>
      <c r="F676" s="112"/>
      <c r="G676" s="112"/>
      <c r="H676" s="112"/>
      <c r="I676" s="112"/>
      <c r="J676" s="112"/>
      <c r="K676" s="112"/>
      <c r="L676" s="112"/>
      <c r="M676" s="112"/>
      <c r="N676" s="112"/>
      <c r="O676" s="269">
        <f t="shared" si="10"/>
        <v>0</v>
      </c>
      <c r="P676" s="273"/>
      <c r="Q676" s="120"/>
      <c r="R676" s="45"/>
      <c r="S676" s="56"/>
      <c r="T676" s="64"/>
    </row>
    <row r="677" spans="1:20" x14ac:dyDescent="0.25">
      <c r="B677" s="111" t="s">
        <v>149</v>
      </c>
      <c r="C677" s="345"/>
      <c r="D677" s="112"/>
      <c r="E677" s="112"/>
      <c r="F677" s="112"/>
      <c r="G677" s="112"/>
      <c r="H677" s="112"/>
      <c r="I677" s="112"/>
      <c r="J677" s="112"/>
      <c r="K677" s="112"/>
      <c r="L677" s="112"/>
      <c r="M677" s="112"/>
      <c r="N677" s="112"/>
      <c r="O677" s="269">
        <f t="shared" si="10"/>
        <v>0</v>
      </c>
      <c r="P677" s="273"/>
      <c r="Q677" s="120"/>
      <c r="R677" s="45"/>
      <c r="S677" s="56"/>
      <c r="T677" s="64"/>
    </row>
    <row r="678" spans="1:20" x14ac:dyDescent="0.25">
      <c r="B678" s="111" t="s">
        <v>149</v>
      </c>
      <c r="C678" s="345"/>
      <c r="D678" s="112"/>
      <c r="E678" s="112"/>
      <c r="F678" s="112"/>
      <c r="G678" s="112"/>
      <c r="H678" s="112"/>
      <c r="I678" s="112"/>
      <c r="J678" s="112"/>
      <c r="K678" s="112"/>
      <c r="L678" s="112"/>
      <c r="M678" s="112"/>
      <c r="N678" s="112"/>
      <c r="O678" s="269">
        <f t="shared" si="10"/>
        <v>0</v>
      </c>
      <c r="P678" s="273"/>
      <c r="Q678" s="120"/>
      <c r="R678" s="45"/>
      <c r="S678" s="56"/>
      <c r="T678" s="64"/>
    </row>
    <row r="679" spans="1:20" x14ac:dyDescent="0.25">
      <c r="B679" s="111" t="s">
        <v>149</v>
      </c>
      <c r="C679" s="345"/>
      <c r="D679" s="112"/>
      <c r="E679" s="112"/>
      <c r="F679" s="112"/>
      <c r="G679" s="112"/>
      <c r="H679" s="112"/>
      <c r="I679" s="112"/>
      <c r="J679" s="112"/>
      <c r="K679" s="112"/>
      <c r="L679" s="112"/>
      <c r="M679" s="112"/>
      <c r="N679" s="112"/>
      <c r="O679" s="269">
        <f t="shared" si="10"/>
        <v>0</v>
      </c>
      <c r="P679" s="273"/>
      <c r="Q679" s="120"/>
      <c r="R679" s="45"/>
      <c r="S679" s="56"/>
      <c r="T679" s="64"/>
    </row>
    <row r="680" spans="1:20" x14ac:dyDescent="0.25">
      <c r="B680" s="111" t="s">
        <v>149</v>
      </c>
      <c r="C680" s="345"/>
      <c r="D680" s="112"/>
      <c r="E680" s="112"/>
      <c r="F680" s="112"/>
      <c r="G680" s="112"/>
      <c r="H680" s="112"/>
      <c r="I680" s="112"/>
      <c r="J680" s="112"/>
      <c r="K680" s="112"/>
      <c r="L680" s="112"/>
      <c r="M680" s="112"/>
      <c r="N680" s="112"/>
      <c r="O680" s="269">
        <f t="shared" si="10"/>
        <v>0</v>
      </c>
      <c r="P680" s="273"/>
      <c r="Q680" s="120"/>
      <c r="R680" s="45"/>
      <c r="S680" s="56"/>
      <c r="T680" s="64"/>
    </row>
    <row r="681" spans="1:20" x14ac:dyDescent="0.25">
      <c r="B681" s="111" t="s">
        <v>149</v>
      </c>
      <c r="C681" s="346" t="s">
        <v>37</v>
      </c>
      <c r="D681" s="112"/>
      <c r="E681" s="112"/>
      <c r="F681" s="112"/>
      <c r="G681" s="112"/>
      <c r="H681" s="112"/>
      <c r="I681" s="112"/>
      <c r="J681" s="112"/>
      <c r="K681" s="112"/>
      <c r="L681" s="112"/>
      <c r="M681" s="112"/>
      <c r="N681" s="112"/>
      <c r="O681" s="269">
        <f t="shared" si="10"/>
        <v>0</v>
      </c>
      <c r="P681" s="273"/>
      <c r="Q681" s="120"/>
      <c r="R681" s="45"/>
      <c r="S681" s="56"/>
      <c r="T681" s="64"/>
    </row>
    <row r="682" spans="1:20" x14ac:dyDescent="0.25">
      <c r="B682" s="111" t="s">
        <v>149</v>
      </c>
      <c r="C682" s="347"/>
      <c r="D682" s="112"/>
      <c r="E682" s="112"/>
      <c r="F682" s="112"/>
      <c r="G682" s="112"/>
      <c r="H682" s="112"/>
      <c r="I682" s="112"/>
      <c r="J682" s="112"/>
      <c r="K682" s="112"/>
      <c r="L682" s="112"/>
      <c r="M682" s="112"/>
      <c r="N682" s="112"/>
      <c r="O682" s="269">
        <f t="shared" si="10"/>
        <v>0</v>
      </c>
      <c r="P682" s="273"/>
      <c r="Q682" s="120"/>
      <c r="R682" s="45"/>
      <c r="S682" s="56"/>
      <c r="T682" s="64"/>
    </row>
    <row r="683" spans="1:20" x14ac:dyDescent="0.25">
      <c r="B683" s="486" t="s">
        <v>150</v>
      </c>
      <c r="C683" s="487"/>
      <c r="D683" s="487"/>
      <c r="E683" s="487"/>
      <c r="F683" s="487"/>
      <c r="G683" s="487"/>
      <c r="H683" s="487"/>
      <c r="I683" s="487"/>
      <c r="J683" s="487"/>
      <c r="K683" s="487"/>
      <c r="L683" s="487"/>
      <c r="M683" s="487"/>
      <c r="N683" s="487"/>
      <c r="O683" s="487"/>
      <c r="P683" s="122">
        <f>SUM(O685:O698)</f>
        <v>0</v>
      </c>
      <c r="Q683" s="118">
        <f>SUM(Q685:Q698)</f>
        <v>0</v>
      </c>
      <c r="R683" s="45"/>
      <c r="S683" s="56"/>
      <c r="T683" s="64"/>
    </row>
    <row r="684" spans="1:20" x14ac:dyDescent="0.25">
      <c r="B684" s="348" t="s">
        <v>0</v>
      </c>
      <c r="C684" s="267" t="s">
        <v>1</v>
      </c>
      <c r="D684" s="267" t="s">
        <v>2</v>
      </c>
      <c r="E684" s="267" t="s">
        <v>28</v>
      </c>
      <c r="F684" s="267" t="s">
        <v>3</v>
      </c>
      <c r="G684" s="267" t="s">
        <v>4</v>
      </c>
      <c r="H684" s="267" t="s">
        <v>5</v>
      </c>
      <c r="I684" s="267" t="s">
        <v>6</v>
      </c>
      <c r="J684" s="267" t="s">
        <v>7</v>
      </c>
      <c r="K684" s="267" t="s">
        <v>8</v>
      </c>
      <c r="L684" s="267" t="s">
        <v>9</v>
      </c>
      <c r="M684" s="267" t="s">
        <v>10</v>
      </c>
      <c r="N684" s="267" t="s">
        <v>11</v>
      </c>
      <c r="O684" s="267" t="s">
        <v>12</v>
      </c>
      <c r="P684" s="268" t="s">
        <v>22</v>
      </c>
      <c r="Q684" s="119" t="s">
        <v>37</v>
      </c>
      <c r="R684" s="45"/>
      <c r="S684" s="56"/>
      <c r="T684" s="64"/>
    </row>
    <row r="685" spans="1:20" x14ac:dyDescent="0.25">
      <c r="B685" s="111" t="s">
        <v>150</v>
      </c>
      <c r="C685" s="345"/>
      <c r="D685" s="112"/>
      <c r="E685" s="112"/>
      <c r="F685" s="112"/>
      <c r="G685" s="112"/>
      <c r="H685" s="112"/>
      <c r="I685" s="112"/>
      <c r="J685" s="112"/>
      <c r="K685" s="112"/>
      <c r="L685" s="112"/>
      <c r="M685" s="112"/>
      <c r="N685" s="112"/>
      <c r="O685" s="269">
        <f t="shared" si="10"/>
        <v>0</v>
      </c>
      <c r="P685" s="273"/>
      <c r="Q685" s="120"/>
      <c r="R685" s="45"/>
      <c r="S685" s="56"/>
      <c r="T685" s="64"/>
    </row>
    <row r="686" spans="1:20" x14ac:dyDescent="0.25">
      <c r="B686" s="111" t="s">
        <v>150</v>
      </c>
      <c r="C686" s="345"/>
      <c r="D686" s="112"/>
      <c r="E686" s="112"/>
      <c r="F686" s="112"/>
      <c r="G686" s="112"/>
      <c r="H686" s="112"/>
      <c r="I686" s="112"/>
      <c r="J686" s="112"/>
      <c r="K686" s="112"/>
      <c r="L686" s="112"/>
      <c r="M686" s="112"/>
      <c r="N686" s="112"/>
      <c r="O686" s="269">
        <f t="shared" si="10"/>
        <v>0</v>
      </c>
      <c r="P686" s="273"/>
      <c r="Q686" s="120"/>
      <c r="R686" s="45"/>
      <c r="S686" s="56"/>
      <c r="T686" s="64"/>
    </row>
    <row r="687" spans="1:20" x14ac:dyDescent="0.25">
      <c r="B687" s="111" t="s">
        <v>150</v>
      </c>
      <c r="C687" s="345"/>
      <c r="D687" s="112"/>
      <c r="E687" s="112"/>
      <c r="F687" s="112"/>
      <c r="G687" s="112"/>
      <c r="H687" s="112"/>
      <c r="I687" s="112"/>
      <c r="J687" s="112"/>
      <c r="K687" s="112"/>
      <c r="L687" s="112"/>
      <c r="M687" s="112"/>
      <c r="N687" s="112"/>
      <c r="O687" s="269">
        <f t="shared" si="10"/>
        <v>0</v>
      </c>
      <c r="P687" s="273"/>
      <c r="Q687" s="120"/>
      <c r="R687" s="45"/>
      <c r="S687" s="56"/>
      <c r="T687" s="64"/>
    </row>
    <row r="688" spans="1:20" x14ac:dyDescent="0.25">
      <c r="B688" s="111" t="s">
        <v>150</v>
      </c>
      <c r="C688" s="345"/>
      <c r="D688" s="112"/>
      <c r="E688" s="112"/>
      <c r="F688" s="112"/>
      <c r="G688" s="112"/>
      <c r="H688" s="112"/>
      <c r="I688" s="112"/>
      <c r="J688" s="112"/>
      <c r="K688" s="112"/>
      <c r="L688" s="112"/>
      <c r="M688" s="112"/>
      <c r="N688" s="112"/>
      <c r="O688" s="269">
        <f t="shared" si="10"/>
        <v>0</v>
      </c>
      <c r="P688" s="273"/>
      <c r="Q688" s="120"/>
      <c r="R688" s="45"/>
      <c r="S688" s="56"/>
      <c r="T688" s="64"/>
    </row>
    <row r="689" spans="2:20" x14ac:dyDescent="0.25">
      <c r="B689" s="111" t="s">
        <v>150</v>
      </c>
      <c r="C689" s="345"/>
      <c r="D689" s="112"/>
      <c r="E689" s="112"/>
      <c r="F689" s="112"/>
      <c r="G689" s="112"/>
      <c r="H689" s="112"/>
      <c r="I689" s="112"/>
      <c r="J689" s="112"/>
      <c r="K689" s="112"/>
      <c r="L689" s="112"/>
      <c r="M689" s="112"/>
      <c r="N689" s="112"/>
      <c r="O689" s="269">
        <f t="shared" si="10"/>
        <v>0</v>
      </c>
      <c r="P689" s="273"/>
      <c r="Q689" s="120"/>
      <c r="R689" s="45"/>
      <c r="S689" s="56"/>
      <c r="T689" s="64"/>
    </row>
    <row r="690" spans="2:20" x14ac:dyDescent="0.25">
      <c r="B690" s="111" t="s">
        <v>150</v>
      </c>
      <c r="C690" s="345"/>
      <c r="D690" s="112"/>
      <c r="E690" s="112"/>
      <c r="F690" s="112"/>
      <c r="G690" s="112"/>
      <c r="H690" s="112"/>
      <c r="I690" s="112"/>
      <c r="J690" s="112"/>
      <c r="K690" s="112"/>
      <c r="L690" s="112"/>
      <c r="M690" s="112"/>
      <c r="N690" s="112"/>
      <c r="O690" s="269">
        <f t="shared" si="10"/>
        <v>0</v>
      </c>
      <c r="P690" s="273"/>
      <c r="Q690" s="120"/>
      <c r="R690" s="45"/>
      <c r="S690" s="56"/>
      <c r="T690" s="64"/>
    </row>
    <row r="691" spans="2:20" x14ac:dyDescent="0.25">
      <c r="B691" s="111" t="s">
        <v>150</v>
      </c>
      <c r="C691" s="345"/>
      <c r="D691" s="112"/>
      <c r="E691" s="112"/>
      <c r="F691" s="112"/>
      <c r="G691" s="112"/>
      <c r="H691" s="112"/>
      <c r="I691" s="112"/>
      <c r="J691" s="112"/>
      <c r="K691" s="112"/>
      <c r="L691" s="112"/>
      <c r="M691" s="112"/>
      <c r="N691" s="112"/>
      <c r="O691" s="269">
        <f t="shared" si="10"/>
        <v>0</v>
      </c>
      <c r="P691" s="273"/>
      <c r="Q691" s="120"/>
      <c r="R691" s="45"/>
      <c r="S691" s="56"/>
      <c r="T691" s="64"/>
    </row>
    <row r="692" spans="2:20" x14ac:dyDescent="0.25">
      <c r="B692" s="111" t="s">
        <v>150</v>
      </c>
      <c r="C692" s="345"/>
      <c r="D692" s="112"/>
      <c r="E692" s="112"/>
      <c r="F692" s="112"/>
      <c r="G692" s="112"/>
      <c r="H692" s="112"/>
      <c r="I692" s="112"/>
      <c r="J692" s="112"/>
      <c r="K692" s="112"/>
      <c r="L692" s="112"/>
      <c r="M692" s="112"/>
      <c r="N692" s="112"/>
      <c r="O692" s="269">
        <f t="shared" si="10"/>
        <v>0</v>
      </c>
      <c r="P692" s="273"/>
      <c r="Q692" s="120"/>
      <c r="R692" s="45"/>
      <c r="S692" s="56"/>
      <c r="T692" s="64"/>
    </row>
    <row r="693" spans="2:20" x14ac:dyDescent="0.25">
      <c r="B693" s="111" t="s">
        <v>150</v>
      </c>
      <c r="C693" s="345"/>
      <c r="D693" s="112"/>
      <c r="E693" s="112"/>
      <c r="F693" s="112"/>
      <c r="G693" s="112"/>
      <c r="H693" s="112"/>
      <c r="I693" s="112"/>
      <c r="J693" s="112"/>
      <c r="K693" s="112"/>
      <c r="L693" s="112"/>
      <c r="M693" s="112"/>
      <c r="N693" s="112"/>
      <c r="O693" s="269">
        <f t="shared" si="10"/>
        <v>0</v>
      </c>
      <c r="P693" s="273"/>
      <c r="Q693" s="120"/>
      <c r="R693" s="45"/>
      <c r="S693" s="56"/>
      <c r="T693" s="64"/>
    </row>
    <row r="694" spans="2:20" x14ac:dyDescent="0.25">
      <c r="B694" s="111" t="s">
        <v>150</v>
      </c>
      <c r="C694" s="345"/>
      <c r="D694" s="112"/>
      <c r="E694" s="112"/>
      <c r="F694" s="112"/>
      <c r="G694" s="112"/>
      <c r="H694" s="112"/>
      <c r="I694" s="112"/>
      <c r="J694" s="112"/>
      <c r="K694" s="112"/>
      <c r="L694" s="112"/>
      <c r="M694" s="112"/>
      <c r="N694" s="112"/>
      <c r="O694" s="269">
        <f t="shared" si="10"/>
        <v>0</v>
      </c>
      <c r="P694" s="273"/>
      <c r="Q694" s="120"/>
      <c r="R694" s="45"/>
      <c r="S694" s="56"/>
      <c r="T694" s="64"/>
    </row>
    <row r="695" spans="2:20" x14ac:dyDescent="0.25">
      <c r="B695" s="111" t="s">
        <v>150</v>
      </c>
      <c r="C695" s="345"/>
      <c r="D695" s="112"/>
      <c r="E695" s="112"/>
      <c r="F695" s="112"/>
      <c r="G695" s="112"/>
      <c r="H695" s="112"/>
      <c r="I695" s="112"/>
      <c r="J695" s="112"/>
      <c r="K695" s="112"/>
      <c r="L695" s="112"/>
      <c r="M695" s="112"/>
      <c r="N695" s="112"/>
      <c r="O695" s="269">
        <f t="shared" si="10"/>
        <v>0</v>
      </c>
      <c r="P695" s="273"/>
      <c r="Q695" s="120"/>
      <c r="R695" s="45"/>
      <c r="S695" s="56"/>
      <c r="T695" s="64"/>
    </row>
    <row r="696" spans="2:20" x14ac:dyDescent="0.25">
      <c r="B696" s="111" t="s">
        <v>150</v>
      </c>
      <c r="C696" s="345"/>
      <c r="D696" s="112"/>
      <c r="E696" s="112"/>
      <c r="F696" s="112"/>
      <c r="G696" s="112"/>
      <c r="H696" s="112"/>
      <c r="I696" s="112"/>
      <c r="J696" s="112"/>
      <c r="K696" s="112"/>
      <c r="L696" s="112"/>
      <c r="M696" s="112"/>
      <c r="N696" s="112"/>
      <c r="O696" s="269">
        <f t="shared" si="10"/>
        <v>0</v>
      </c>
      <c r="P696" s="273"/>
      <c r="Q696" s="120"/>
      <c r="R696" s="45"/>
      <c r="S696" s="56"/>
      <c r="T696" s="64"/>
    </row>
    <row r="697" spans="2:20" x14ac:dyDescent="0.25">
      <c r="B697" s="111" t="s">
        <v>150</v>
      </c>
      <c r="C697" s="346" t="s">
        <v>37</v>
      </c>
      <c r="D697" s="112"/>
      <c r="E697" s="112"/>
      <c r="F697" s="112"/>
      <c r="G697" s="112"/>
      <c r="H697" s="112"/>
      <c r="I697" s="112"/>
      <c r="J697" s="112"/>
      <c r="K697" s="112"/>
      <c r="L697" s="112"/>
      <c r="M697" s="112"/>
      <c r="N697" s="112"/>
      <c r="O697" s="269">
        <f t="shared" si="10"/>
        <v>0</v>
      </c>
      <c r="P697" s="273"/>
      <c r="Q697" s="120"/>
      <c r="R697" s="45"/>
      <c r="S697" s="56"/>
      <c r="T697" s="64"/>
    </row>
    <row r="698" spans="2:20" x14ac:dyDescent="0.25">
      <c r="B698" s="111" t="s">
        <v>150</v>
      </c>
      <c r="C698" s="347"/>
      <c r="D698" s="112"/>
      <c r="E698" s="112"/>
      <c r="F698" s="112"/>
      <c r="G698" s="112"/>
      <c r="H698" s="112"/>
      <c r="I698" s="112"/>
      <c r="J698" s="112"/>
      <c r="K698" s="112"/>
      <c r="L698" s="112"/>
      <c r="M698" s="112"/>
      <c r="N698" s="112"/>
      <c r="O698" s="269">
        <f t="shared" si="10"/>
        <v>0</v>
      </c>
      <c r="P698" s="273"/>
      <c r="Q698" s="120"/>
      <c r="R698" s="45"/>
      <c r="S698" s="56"/>
      <c r="T698" s="64"/>
    </row>
    <row r="699" spans="2:20" x14ac:dyDescent="0.25">
      <c r="B699" s="486" t="s">
        <v>151</v>
      </c>
      <c r="C699" s="487"/>
      <c r="D699" s="487"/>
      <c r="E699" s="487"/>
      <c r="F699" s="487"/>
      <c r="G699" s="487"/>
      <c r="H699" s="487"/>
      <c r="I699" s="487"/>
      <c r="J699" s="487"/>
      <c r="K699" s="487"/>
      <c r="L699" s="487"/>
      <c r="M699" s="487"/>
      <c r="N699" s="487"/>
      <c r="O699" s="487"/>
      <c r="P699" s="122">
        <f>SUM(O701:O709)</f>
        <v>0</v>
      </c>
      <c r="Q699" s="118">
        <f>SUM(Q701:Q709)</f>
        <v>0</v>
      </c>
      <c r="R699" s="45"/>
      <c r="S699" s="56"/>
      <c r="T699" s="64"/>
    </row>
    <row r="700" spans="2:20" x14ac:dyDescent="0.25">
      <c r="B700" s="348" t="s">
        <v>0</v>
      </c>
      <c r="C700" s="267" t="s">
        <v>1</v>
      </c>
      <c r="D700" s="267" t="s">
        <v>2</v>
      </c>
      <c r="E700" s="267" t="s">
        <v>28</v>
      </c>
      <c r="F700" s="267" t="s">
        <v>3</v>
      </c>
      <c r="G700" s="267" t="s">
        <v>4</v>
      </c>
      <c r="H700" s="267" t="s">
        <v>5</v>
      </c>
      <c r="I700" s="267" t="s">
        <v>6</v>
      </c>
      <c r="J700" s="267" t="s">
        <v>7</v>
      </c>
      <c r="K700" s="267" t="s">
        <v>8</v>
      </c>
      <c r="L700" s="267" t="s">
        <v>9</v>
      </c>
      <c r="M700" s="267" t="s">
        <v>10</v>
      </c>
      <c r="N700" s="267" t="s">
        <v>11</v>
      </c>
      <c r="O700" s="267" t="s">
        <v>12</v>
      </c>
      <c r="P700" s="268" t="s">
        <v>22</v>
      </c>
      <c r="Q700" s="119" t="s">
        <v>37</v>
      </c>
      <c r="R700" s="45"/>
      <c r="S700" s="56"/>
      <c r="T700" s="64"/>
    </row>
    <row r="701" spans="2:20" x14ac:dyDescent="0.25">
      <c r="B701" s="111" t="s">
        <v>151</v>
      </c>
      <c r="C701" s="345"/>
      <c r="D701" s="112"/>
      <c r="E701" s="112"/>
      <c r="F701" s="112"/>
      <c r="G701" s="112"/>
      <c r="H701" s="112"/>
      <c r="I701" s="112"/>
      <c r="J701" s="112"/>
      <c r="K701" s="112"/>
      <c r="L701" s="112"/>
      <c r="M701" s="112"/>
      <c r="N701" s="112"/>
      <c r="O701" s="269">
        <f t="shared" si="10"/>
        <v>0</v>
      </c>
      <c r="P701" s="273"/>
      <c r="Q701" s="120"/>
      <c r="R701" s="45"/>
      <c r="S701" s="56"/>
      <c r="T701" s="64"/>
    </row>
    <row r="702" spans="2:20" x14ac:dyDescent="0.25">
      <c r="B702" s="111" t="s">
        <v>151</v>
      </c>
      <c r="C702" s="345"/>
      <c r="D702" s="112"/>
      <c r="E702" s="112"/>
      <c r="F702" s="112"/>
      <c r="G702" s="112"/>
      <c r="H702" s="112"/>
      <c r="I702" s="112"/>
      <c r="J702" s="112"/>
      <c r="K702" s="112"/>
      <c r="L702" s="112"/>
      <c r="M702" s="112"/>
      <c r="N702" s="112"/>
      <c r="O702" s="269">
        <f t="shared" si="10"/>
        <v>0</v>
      </c>
      <c r="P702" s="273"/>
      <c r="Q702" s="120"/>
      <c r="R702" s="45"/>
      <c r="S702" s="56"/>
      <c r="T702" s="64"/>
    </row>
    <row r="703" spans="2:20" x14ac:dyDescent="0.25">
      <c r="B703" s="111" t="s">
        <v>151</v>
      </c>
      <c r="C703" s="345"/>
      <c r="D703" s="112"/>
      <c r="E703" s="112"/>
      <c r="F703" s="112"/>
      <c r="G703" s="112"/>
      <c r="H703" s="112"/>
      <c r="I703" s="112"/>
      <c r="J703" s="112"/>
      <c r="K703" s="112"/>
      <c r="L703" s="112"/>
      <c r="M703" s="112"/>
      <c r="N703" s="112"/>
      <c r="O703" s="269">
        <f t="shared" si="10"/>
        <v>0</v>
      </c>
      <c r="P703" s="273"/>
      <c r="Q703" s="120"/>
      <c r="R703" s="45"/>
      <c r="S703" s="56"/>
      <c r="T703" s="64"/>
    </row>
    <row r="704" spans="2:20" x14ac:dyDescent="0.25">
      <c r="B704" s="111" t="s">
        <v>151</v>
      </c>
      <c r="C704" s="345"/>
      <c r="D704" s="112"/>
      <c r="E704" s="112"/>
      <c r="F704" s="112"/>
      <c r="G704" s="112"/>
      <c r="H704" s="112"/>
      <c r="I704" s="112"/>
      <c r="J704" s="112"/>
      <c r="K704" s="112"/>
      <c r="L704" s="112"/>
      <c r="M704" s="112"/>
      <c r="N704" s="112"/>
      <c r="O704" s="269">
        <f t="shared" si="10"/>
        <v>0</v>
      </c>
      <c r="P704" s="273"/>
      <c r="Q704" s="120"/>
      <c r="R704" s="45"/>
      <c r="S704" s="56"/>
      <c r="T704" s="64"/>
    </row>
    <row r="705" spans="2:20" x14ac:dyDescent="0.25">
      <c r="B705" s="111" t="s">
        <v>151</v>
      </c>
      <c r="C705" s="345"/>
      <c r="D705" s="112"/>
      <c r="E705" s="112"/>
      <c r="F705" s="112"/>
      <c r="G705" s="112"/>
      <c r="H705" s="112"/>
      <c r="I705" s="112"/>
      <c r="J705" s="112"/>
      <c r="K705" s="112"/>
      <c r="L705" s="112"/>
      <c r="M705" s="112"/>
      <c r="N705" s="112"/>
      <c r="O705" s="269">
        <f t="shared" si="10"/>
        <v>0</v>
      </c>
      <c r="P705" s="273"/>
      <c r="Q705" s="120"/>
      <c r="R705" s="45"/>
      <c r="S705" s="56"/>
      <c r="T705" s="64"/>
    </row>
    <row r="706" spans="2:20" x14ac:dyDescent="0.25">
      <c r="B706" s="111" t="s">
        <v>151</v>
      </c>
      <c r="C706" s="345"/>
      <c r="D706" s="112"/>
      <c r="E706" s="112"/>
      <c r="F706" s="112"/>
      <c r="G706" s="112"/>
      <c r="H706" s="112"/>
      <c r="I706" s="112"/>
      <c r="J706" s="112"/>
      <c r="K706" s="112"/>
      <c r="L706" s="112"/>
      <c r="M706" s="112"/>
      <c r="N706" s="112"/>
      <c r="O706" s="269">
        <f t="shared" si="10"/>
        <v>0</v>
      </c>
      <c r="P706" s="273"/>
      <c r="Q706" s="120"/>
      <c r="R706" s="45"/>
      <c r="S706" s="56"/>
      <c r="T706" s="64"/>
    </row>
    <row r="707" spans="2:20" x14ac:dyDescent="0.25">
      <c r="B707" s="111" t="s">
        <v>151</v>
      </c>
      <c r="C707" s="345"/>
      <c r="D707" s="112"/>
      <c r="E707" s="112"/>
      <c r="F707" s="112"/>
      <c r="G707" s="112"/>
      <c r="H707" s="112"/>
      <c r="I707" s="112"/>
      <c r="J707" s="112"/>
      <c r="K707" s="112"/>
      <c r="L707" s="112"/>
      <c r="M707" s="112"/>
      <c r="N707" s="112"/>
      <c r="O707" s="269">
        <f t="shared" si="10"/>
        <v>0</v>
      </c>
      <c r="P707" s="273"/>
      <c r="Q707" s="120"/>
      <c r="R707" s="45"/>
      <c r="S707" s="56"/>
      <c r="T707" s="64"/>
    </row>
    <row r="708" spans="2:20" x14ac:dyDescent="0.25">
      <c r="B708" s="111" t="s">
        <v>151</v>
      </c>
      <c r="C708" s="346" t="s">
        <v>37</v>
      </c>
      <c r="D708" s="112"/>
      <c r="E708" s="112"/>
      <c r="F708" s="112"/>
      <c r="G708" s="112"/>
      <c r="H708" s="112"/>
      <c r="I708" s="112"/>
      <c r="J708" s="112"/>
      <c r="K708" s="112"/>
      <c r="L708" s="112"/>
      <c r="M708" s="112"/>
      <c r="N708" s="112"/>
      <c r="O708" s="269">
        <f t="shared" si="10"/>
        <v>0</v>
      </c>
      <c r="P708" s="273"/>
      <c r="Q708" s="120"/>
      <c r="R708" s="45"/>
      <c r="S708" s="56"/>
      <c r="T708" s="64"/>
    </row>
    <row r="709" spans="2:20" x14ac:dyDescent="0.25">
      <c r="B709" s="111" t="s">
        <v>151</v>
      </c>
      <c r="C709" s="347"/>
      <c r="D709" s="112"/>
      <c r="E709" s="112"/>
      <c r="F709" s="112"/>
      <c r="G709" s="112"/>
      <c r="H709" s="112"/>
      <c r="I709" s="112"/>
      <c r="J709" s="112"/>
      <c r="K709" s="112"/>
      <c r="L709" s="112"/>
      <c r="M709" s="112"/>
      <c r="N709" s="112"/>
      <c r="O709" s="269">
        <f t="shared" si="10"/>
        <v>0</v>
      </c>
      <c r="P709" s="273"/>
      <c r="Q709" s="120"/>
      <c r="R709" s="45"/>
      <c r="S709" s="56"/>
      <c r="T709" s="64"/>
    </row>
    <row r="710" spans="2:20" x14ac:dyDescent="0.25">
      <c r="B710" s="486" t="s">
        <v>152</v>
      </c>
      <c r="C710" s="487"/>
      <c r="D710" s="487"/>
      <c r="E710" s="487"/>
      <c r="F710" s="487"/>
      <c r="G710" s="487"/>
      <c r="H710" s="487"/>
      <c r="I710" s="487"/>
      <c r="J710" s="487"/>
      <c r="K710" s="487"/>
      <c r="L710" s="487"/>
      <c r="M710" s="487"/>
      <c r="N710" s="487"/>
      <c r="O710" s="487"/>
      <c r="P710" s="122">
        <f>SUM(O712:O720)</f>
        <v>0</v>
      </c>
      <c r="Q710" s="118">
        <f>SUM(Q712:Q720)</f>
        <v>0</v>
      </c>
      <c r="R710" s="45"/>
      <c r="S710" s="56"/>
      <c r="T710" s="64"/>
    </row>
    <row r="711" spans="2:20" x14ac:dyDescent="0.25">
      <c r="B711" s="348" t="s">
        <v>0</v>
      </c>
      <c r="C711" s="267" t="s">
        <v>1</v>
      </c>
      <c r="D711" s="267" t="s">
        <v>2</v>
      </c>
      <c r="E711" s="267" t="s">
        <v>28</v>
      </c>
      <c r="F711" s="267" t="s">
        <v>3</v>
      </c>
      <c r="G711" s="267" t="s">
        <v>4</v>
      </c>
      <c r="H711" s="267" t="s">
        <v>5</v>
      </c>
      <c r="I711" s="267" t="s">
        <v>6</v>
      </c>
      <c r="J711" s="267" t="s">
        <v>7</v>
      </c>
      <c r="K711" s="267" t="s">
        <v>8</v>
      </c>
      <c r="L711" s="267" t="s">
        <v>9</v>
      </c>
      <c r="M711" s="267" t="s">
        <v>10</v>
      </c>
      <c r="N711" s="267" t="s">
        <v>11</v>
      </c>
      <c r="O711" s="267" t="s">
        <v>12</v>
      </c>
      <c r="P711" s="268" t="s">
        <v>22</v>
      </c>
      <c r="Q711" s="119" t="s">
        <v>37</v>
      </c>
      <c r="R711" s="45"/>
      <c r="S711" s="56"/>
      <c r="T711" s="64"/>
    </row>
    <row r="712" spans="2:20" x14ac:dyDescent="0.25">
      <c r="B712" s="111" t="s">
        <v>152</v>
      </c>
      <c r="C712" s="345"/>
      <c r="D712" s="112"/>
      <c r="E712" s="112"/>
      <c r="F712" s="112"/>
      <c r="G712" s="112"/>
      <c r="H712" s="112"/>
      <c r="I712" s="112"/>
      <c r="J712" s="112"/>
      <c r="K712" s="112"/>
      <c r="L712" s="112"/>
      <c r="M712" s="112"/>
      <c r="N712" s="112"/>
      <c r="O712" s="269">
        <f t="shared" si="10"/>
        <v>0</v>
      </c>
      <c r="P712" s="273"/>
      <c r="Q712" s="120"/>
      <c r="R712" s="45"/>
      <c r="S712" s="56"/>
      <c r="T712" s="64"/>
    </row>
    <row r="713" spans="2:20" x14ac:dyDescent="0.25">
      <c r="B713" s="111" t="s">
        <v>152</v>
      </c>
      <c r="C713" s="345"/>
      <c r="D713" s="112"/>
      <c r="E713" s="112"/>
      <c r="F713" s="112"/>
      <c r="G713" s="112"/>
      <c r="H713" s="112"/>
      <c r="I713" s="112"/>
      <c r="J713" s="112"/>
      <c r="K713" s="112"/>
      <c r="L713" s="112"/>
      <c r="M713" s="112"/>
      <c r="N713" s="112"/>
      <c r="O713" s="269">
        <f t="shared" si="10"/>
        <v>0</v>
      </c>
      <c r="P713" s="273"/>
      <c r="Q713" s="120"/>
      <c r="R713" s="45"/>
      <c r="S713" s="56"/>
      <c r="T713" s="64"/>
    </row>
    <row r="714" spans="2:20" x14ac:dyDescent="0.25">
      <c r="B714" s="111" t="s">
        <v>152</v>
      </c>
      <c r="C714" s="345"/>
      <c r="D714" s="112"/>
      <c r="E714" s="112"/>
      <c r="F714" s="112"/>
      <c r="G714" s="112"/>
      <c r="H714" s="112"/>
      <c r="I714" s="112"/>
      <c r="J714" s="112"/>
      <c r="K714" s="112"/>
      <c r="L714" s="112"/>
      <c r="M714" s="112"/>
      <c r="N714" s="112"/>
      <c r="O714" s="269">
        <f t="shared" si="10"/>
        <v>0</v>
      </c>
      <c r="P714" s="273"/>
      <c r="Q714" s="120"/>
      <c r="R714" s="45"/>
      <c r="S714" s="56"/>
      <c r="T714" s="64"/>
    </row>
    <row r="715" spans="2:20" x14ac:dyDescent="0.25">
      <c r="B715" s="111" t="s">
        <v>152</v>
      </c>
      <c r="C715" s="345"/>
      <c r="D715" s="112"/>
      <c r="E715" s="112"/>
      <c r="F715" s="112"/>
      <c r="G715" s="112"/>
      <c r="H715" s="112"/>
      <c r="I715" s="112"/>
      <c r="J715" s="112"/>
      <c r="K715" s="112"/>
      <c r="L715" s="112"/>
      <c r="M715" s="112"/>
      <c r="N715" s="112"/>
      <c r="O715" s="269">
        <f t="shared" si="10"/>
        <v>0</v>
      </c>
      <c r="P715" s="273"/>
      <c r="Q715" s="120"/>
      <c r="R715" s="45"/>
      <c r="S715" s="56"/>
      <c r="T715" s="64"/>
    </row>
    <row r="716" spans="2:20" ht="25.5" customHeight="1" x14ac:dyDescent="0.25">
      <c r="B716" s="111" t="s">
        <v>152</v>
      </c>
      <c r="C716" s="349"/>
      <c r="D716" s="112"/>
      <c r="E716" s="112"/>
      <c r="F716" s="112"/>
      <c r="G716" s="112"/>
      <c r="H716" s="112"/>
      <c r="I716" s="112"/>
      <c r="J716" s="112"/>
      <c r="K716" s="112"/>
      <c r="L716" s="112"/>
      <c r="M716" s="112"/>
      <c r="N716" s="112"/>
      <c r="O716" s="269">
        <f t="shared" si="10"/>
        <v>0</v>
      </c>
      <c r="P716" s="273"/>
      <c r="Q716" s="120"/>
      <c r="R716" s="45"/>
      <c r="S716" s="56"/>
      <c r="T716" s="64"/>
    </row>
    <row r="717" spans="2:20" x14ac:dyDescent="0.25">
      <c r="B717" s="111" t="s">
        <v>152</v>
      </c>
      <c r="C717" s="349"/>
      <c r="D717" s="112"/>
      <c r="E717" s="112"/>
      <c r="F717" s="112"/>
      <c r="G717" s="112"/>
      <c r="H717" s="112"/>
      <c r="I717" s="112"/>
      <c r="J717" s="112"/>
      <c r="K717" s="112"/>
      <c r="L717" s="112"/>
      <c r="M717" s="112"/>
      <c r="N717" s="112"/>
      <c r="O717" s="269">
        <f t="shared" si="10"/>
        <v>0</v>
      </c>
      <c r="P717" s="273"/>
      <c r="Q717" s="120"/>
      <c r="R717" s="45"/>
      <c r="S717" s="56"/>
      <c r="T717" s="64"/>
    </row>
    <row r="718" spans="2:20" x14ac:dyDescent="0.25">
      <c r="B718" s="111" t="s">
        <v>152</v>
      </c>
      <c r="C718" s="345"/>
      <c r="D718" s="112"/>
      <c r="E718" s="112"/>
      <c r="F718" s="112"/>
      <c r="G718" s="112"/>
      <c r="H718" s="112"/>
      <c r="I718" s="112"/>
      <c r="J718" s="112"/>
      <c r="K718" s="112"/>
      <c r="L718" s="112"/>
      <c r="M718" s="112"/>
      <c r="N718" s="112"/>
      <c r="O718" s="269">
        <f t="shared" si="10"/>
        <v>0</v>
      </c>
      <c r="P718" s="273"/>
      <c r="Q718" s="120"/>
      <c r="R718" s="45"/>
      <c r="S718" s="56"/>
      <c r="T718" s="64"/>
    </row>
    <row r="719" spans="2:20" x14ac:dyDescent="0.25">
      <c r="B719" s="111" t="s">
        <v>152</v>
      </c>
      <c r="C719" s="346" t="s">
        <v>37</v>
      </c>
      <c r="D719" s="112"/>
      <c r="E719" s="112"/>
      <c r="F719" s="112"/>
      <c r="G719" s="112"/>
      <c r="H719" s="112"/>
      <c r="I719" s="112"/>
      <c r="J719" s="112"/>
      <c r="K719" s="112"/>
      <c r="L719" s="112"/>
      <c r="M719" s="112"/>
      <c r="N719" s="112"/>
      <c r="O719" s="269">
        <f t="shared" si="10"/>
        <v>0</v>
      </c>
      <c r="P719" s="273"/>
      <c r="Q719" s="120"/>
      <c r="R719" s="45"/>
      <c r="S719" s="56"/>
      <c r="T719" s="64"/>
    </row>
    <row r="720" spans="2:20" x14ac:dyDescent="0.25">
      <c r="B720" s="111" t="s">
        <v>152</v>
      </c>
      <c r="C720" s="347"/>
      <c r="D720" s="112"/>
      <c r="E720" s="112"/>
      <c r="F720" s="112"/>
      <c r="G720" s="112"/>
      <c r="H720" s="112"/>
      <c r="I720" s="112"/>
      <c r="J720" s="112"/>
      <c r="K720" s="112"/>
      <c r="L720" s="112"/>
      <c r="M720" s="112"/>
      <c r="N720" s="112"/>
      <c r="O720" s="269">
        <f t="shared" si="10"/>
        <v>0</v>
      </c>
      <c r="P720" s="273"/>
      <c r="Q720" s="120"/>
      <c r="R720" s="45"/>
      <c r="S720" s="56"/>
      <c r="T720" s="64"/>
    </row>
    <row r="721" spans="2:20" x14ac:dyDescent="0.25">
      <c r="B721" s="486" t="s">
        <v>153</v>
      </c>
      <c r="C721" s="487"/>
      <c r="D721" s="487"/>
      <c r="E721" s="487"/>
      <c r="F721" s="487"/>
      <c r="G721" s="487"/>
      <c r="H721" s="487"/>
      <c r="I721" s="487"/>
      <c r="J721" s="487"/>
      <c r="K721" s="487"/>
      <c r="L721" s="487"/>
      <c r="M721" s="487"/>
      <c r="N721" s="487"/>
      <c r="O721" s="487"/>
      <c r="P721" s="122">
        <f>SUM(O723:O731)</f>
        <v>0</v>
      </c>
      <c r="Q721" s="118">
        <f>SUM(Q723:Q731)</f>
        <v>0</v>
      </c>
      <c r="R721" s="45"/>
      <c r="S721" s="56"/>
      <c r="T721" s="64"/>
    </row>
    <row r="722" spans="2:20" x14ac:dyDescent="0.25">
      <c r="B722" s="348" t="s">
        <v>0</v>
      </c>
      <c r="C722" s="267" t="s">
        <v>1</v>
      </c>
      <c r="D722" s="267" t="s">
        <v>2</v>
      </c>
      <c r="E722" s="267" t="s">
        <v>28</v>
      </c>
      <c r="F722" s="267" t="s">
        <v>3</v>
      </c>
      <c r="G722" s="267" t="s">
        <v>4</v>
      </c>
      <c r="H722" s="267" t="s">
        <v>5</v>
      </c>
      <c r="I722" s="267" t="s">
        <v>6</v>
      </c>
      <c r="J722" s="267" t="s">
        <v>7</v>
      </c>
      <c r="K722" s="267" t="s">
        <v>8</v>
      </c>
      <c r="L722" s="267" t="s">
        <v>9</v>
      </c>
      <c r="M722" s="267" t="s">
        <v>10</v>
      </c>
      <c r="N722" s="267" t="s">
        <v>11</v>
      </c>
      <c r="O722" s="267" t="s">
        <v>12</v>
      </c>
      <c r="P722" s="268" t="s">
        <v>22</v>
      </c>
      <c r="Q722" s="119" t="s">
        <v>37</v>
      </c>
      <c r="R722" s="45"/>
      <c r="S722" s="56"/>
      <c r="T722" s="64"/>
    </row>
    <row r="723" spans="2:20" x14ac:dyDescent="0.25">
      <c r="B723" s="111" t="s">
        <v>153</v>
      </c>
      <c r="C723" s="345"/>
      <c r="D723" s="112"/>
      <c r="E723" s="112"/>
      <c r="F723" s="112"/>
      <c r="G723" s="112"/>
      <c r="H723" s="112"/>
      <c r="I723" s="112"/>
      <c r="J723" s="112"/>
      <c r="K723" s="112"/>
      <c r="L723" s="112"/>
      <c r="M723" s="112"/>
      <c r="N723" s="112"/>
      <c r="O723" s="269">
        <f t="shared" ref="O723:O732" si="11">SUM(F723:N723)</f>
        <v>0</v>
      </c>
      <c r="P723" s="273"/>
      <c r="Q723" s="120"/>
      <c r="R723" s="45"/>
      <c r="S723" s="56"/>
      <c r="T723" s="64"/>
    </row>
    <row r="724" spans="2:20" x14ac:dyDescent="0.25">
      <c r="B724" s="111" t="s">
        <v>153</v>
      </c>
      <c r="C724" s="345"/>
      <c r="D724" s="112"/>
      <c r="E724" s="112"/>
      <c r="F724" s="112"/>
      <c r="G724" s="112"/>
      <c r="H724" s="112"/>
      <c r="I724" s="112"/>
      <c r="J724" s="112"/>
      <c r="K724" s="112"/>
      <c r="L724" s="112"/>
      <c r="M724" s="112"/>
      <c r="N724" s="112"/>
      <c r="O724" s="269">
        <f t="shared" si="11"/>
        <v>0</v>
      </c>
      <c r="P724" s="273"/>
      <c r="Q724" s="120"/>
      <c r="R724" s="45"/>
      <c r="S724" s="56"/>
      <c r="T724" s="64"/>
    </row>
    <row r="725" spans="2:20" x14ac:dyDescent="0.25">
      <c r="B725" s="111" t="s">
        <v>153</v>
      </c>
      <c r="C725" s="345"/>
      <c r="D725" s="112"/>
      <c r="E725" s="112"/>
      <c r="F725" s="112"/>
      <c r="G725" s="112"/>
      <c r="H725" s="112"/>
      <c r="I725" s="112"/>
      <c r="J725" s="112"/>
      <c r="K725" s="112"/>
      <c r="L725" s="112"/>
      <c r="M725" s="112"/>
      <c r="N725" s="112"/>
      <c r="O725" s="269">
        <f t="shared" si="11"/>
        <v>0</v>
      </c>
      <c r="P725" s="273"/>
      <c r="Q725" s="120"/>
      <c r="R725" s="45"/>
      <c r="S725" s="56"/>
      <c r="T725" s="64"/>
    </row>
    <row r="726" spans="2:20" x14ac:dyDescent="0.25">
      <c r="B726" s="111" t="s">
        <v>153</v>
      </c>
      <c r="C726" s="345"/>
      <c r="D726" s="112"/>
      <c r="E726" s="112"/>
      <c r="F726" s="112"/>
      <c r="G726" s="112"/>
      <c r="H726" s="112"/>
      <c r="I726" s="112"/>
      <c r="J726" s="112"/>
      <c r="K726" s="112"/>
      <c r="L726" s="112"/>
      <c r="M726" s="112"/>
      <c r="N726" s="112"/>
      <c r="O726" s="269">
        <f t="shared" si="11"/>
        <v>0</v>
      </c>
      <c r="P726" s="273"/>
      <c r="Q726" s="120"/>
      <c r="R726" s="45"/>
      <c r="S726" s="56"/>
      <c r="T726" s="64"/>
    </row>
    <row r="727" spans="2:20" x14ac:dyDescent="0.25">
      <c r="B727" s="111" t="s">
        <v>153</v>
      </c>
      <c r="C727" s="345"/>
      <c r="D727" s="112"/>
      <c r="E727" s="112"/>
      <c r="F727" s="112"/>
      <c r="G727" s="112"/>
      <c r="H727" s="112"/>
      <c r="I727" s="112"/>
      <c r="J727" s="112"/>
      <c r="K727" s="112"/>
      <c r="L727" s="112"/>
      <c r="M727" s="112"/>
      <c r="N727" s="112"/>
      <c r="O727" s="269">
        <f t="shared" si="11"/>
        <v>0</v>
      </c>
      <c r="P727" s="273"/>
      <c r="Q727" s="120"/>
      <c r="R727" s="45"/>
      <c r="S727" s="56"/>
      <c r="T727" s="64"/>
    </row>
    <row r="728" spans="2:20" x14ac:dyDescent="0.25">
      <c r="B728" s="111" t="s">
        <v>153</v>
      </c>
      <c r="C728" s="345"/>
      <c r="D728" s="112"/>
      <c r="E728" s="112"/>
      <c r="F728" s="112"/>
      <c r="G728" s="112"/>
      <c r="H728" s="112"/>
      <c r="I728" s="112"/>
      <c r="J728" s="112"/>
      <c r="K728" s="112"/>
      <c r="L728" s="112"/>
      <c r="M728" s="112"/>
      <c r="N728" s="112"/>
      <c r="O728" s="269">
        <f t="shared" si="11"/>
        <v>0</v>
      </c>
      <c r="P728" s="273"/>
      <c r="Q728" s="120"/>
      <c r="R728" s="45"/>
      <c r="S728" s="56"/>
      <c r="T728" s="64"/>
    </row>
    <row r="729" spans="2:20" x14ac:dyDescent="0.25">
      <c r="B729" s="111" t="s">
        <v>153</v>
      </c>
      <c r="C729" s="345"/>
      <c r="D729" s="112"/>
      <c r="E729" s="112"/>
      <c r="F729" s="112"/>
      <c r="G729" s="112"/>
      <c r="H729" s="112"/>
      <c r="I729" s="112"/>
      <c r="J729" s="112"/>
      <c r="K729" s="112"/>
      <c r="L729" s="112"/>
      <c r="M729" s="112"/>
      <c r="N729" s="112"/>
      <c r="O729" s="269">
        <f t="shared" si="11"/>
        <v>0</v>
      </c>
      <c r="P729" s="273"/>
      <c r="Q729" s="120"/>
      <c r="R729" s="45"/>
      <c r="S729" s="56"/>
      <c r="T729" s="64"/>
    </row>
    <row r="730" spans="2:20" x14ac:dyDescent="0.25">
      <c r="B730" s="111" t="s">
        <v>153</v>
      </c>
      <c r="C730" s="346" t="s">
        <v>37</v>
      </c>
      <c r="D730" s="112"/>
      <c r="E730" s="112"/>
      <c r="F730" s="112"/>
      <c r="G730" s="112"/>
      <c r="H730" s="112"/>
      <c r="I730" s="112"/>
      <c r="J730" s="112"/>
      <c r="K730" s="112"/>
      <c r="L730" s="112"/>
      <c r="M730" s="112"/>
      <c r="N730" s="112"/>
      <c r="O730" s="269">
        <f t="shared" si="11"/>
        <v>0</v>
      </c>
      <c r="P730" s="273"/>
      <c r="Q730" s="120"/>
      <c r="R730" s="45"/>
      <c r="S730" s="56"/>
      <c r="T730" s="64"/>
    </row>
    <row r="731" spans="2:20" x14ac:dyDescent="0.25">
      <c r="B731" s="111" t="s">
        <v>153</v>
      </c>
      <c r="C731" s="347"/>
      <c r="D731" s="112"/>
      <c r="E731" s="112"/>
      <c r="F731" s="112"/>
      <c r="G731" s="112"/>
      <c r="H731" s="112"/>
      <c r="I731" s="112"/>
      <c r="J731" s="112"/>
      <c r="K731" s="112"/>
      <c r="L731" s="112"/>
      <c r="M731" s="112"/>
      <c r="N731" s="112"/>
      <c r="O731" s="269">
        <f t="shared" si="11"/>
        <v>0</v>
      </c>
      <c r="P731" s="273"/>
      <c r="Q731" s="120"/>
      <c r="R731" s="45"/>
      <c r="S731" s="56"/>
      <c r="T731" s="64"/>
    </row>
    <row r="732" spans="2:20" x14ac:dyDescent="0.25">
      <c r="B732" s="111" t="s">
        <v>153</v>
      </c>
      <c r="C732" s="347"/>
      <c r="D732" s="112"/>
      <c r="E732" s="112"/>
      <c r="F732" s="112"/>
      <c r="G732" s="112"/>
      <c r="H732" s="112"/>
      <c r="I732" s="112"/>
      <c r="J732" s="112"/>
      <c r="K732" s="112"/>
      <c r="L732" s="112"/>
      <c r="M732" s="112"/>
      <c r="N732" s="112"/>
      <c r="O732" s="269">
        <f t="shared" si="11"/>
        <v>0</v>
      </c>
      <c r="P732" s="273"/>
      <c r="Q732" s="120"/>
      <c r="R732" s="45"/>
      <c r="S732" s="56"/>
      <c r="T732" s="64"/>
    </row>
    <row r="733" spans="2:20" x14ac:dyDescent="0.25">
      <c r="B733" s="486" t="s">
        <v>154</v>
      </c>
      <c r="C733" s="487"/>
      <c r="D733" s="487"/>
      <c r="E733" s="487"/>
      <c r="F733" s="487"/>
      <c r="G733" s="487"/>
      <c r="H733" s="487"/>
      <c r="I733" s="487"/>
      <c r="J733" s="487"/>
      <c r="K733" s="487"/>
      <c r="L733" s="487"/>
      <c r="M733" s="487"/>
      <c r="N733" s="487"/>
      <c r="O733" s="487"/>
      <c r="P733" s="122">
        <f>SUM(O735:O743)</f>
        <v>0</v>
      </c>
      <c r="Q733" s="118">
        <f>SUM(Q735:Q743)</f>
        <v>0</v>
      </c>
      <c r="R733" s="45"/>
      <c r="S733" s="56"/>
      <c r="T733" s="64"/>
    </row>
    <row r="734" spans="2:20" x14ac:dyDescent="0.25">
      <c r="B734" s="348" t="s">
        <v>0</v>
      </c>
      <c r="C734" s="267" t="s">
        <v>1</v>
      </c>
      <c r="D734" s="267" t="s">
        <v>2</v>
      </c>
      <c r="E734" s="267" t="s">
        <v>28</v>
      </c>
      <c r="F734" s="267" t="s">
        <v>3</v>
      </c>
      <c r="G734" s="267" t="s">
        <v>4</v>
      </c>
      <c r="H734" s="267" t="s">
        <v>5</v>
      </c>
      <c r="I734" s="267" t="s">
        <v>6</v>
      </c>
      <c r="J734" s="267" t="s">
        <v>7</v>
      </c>
      <c r="K734" s="267" t="s">
        <v>8</v>
      </c>
      <c r="L734" s="267" t="s">
        <v>9</v>
      </c>
      <c r="M734" s="267" t="s">
        <v>10</v>
      </c>
      <c r="N734" s="267" t="s">
        <v>11</v>
      </c>
      <c r="O734" s="267" t="s">
        <v>12</v>
      </c>
      <c r="P734" s="268" t="s">
        <v>22</v>
      </c>
      <c r="Q734" s="119" t="s">
        <v>37</v>
      </c>
      <c r="R734" s="45"/>
      <c r="S734" s="56"/>
      <c r="T734" s="64"/>
    </row>
    <row r="735" spans="2:20" x14ac:dyDescent="0.25">
      <c r="B735" s="111" t="s">
        <v>154</v>
      </c>
      <c r="C735" s="345"/>
      <c r="D735" s="112"/>
      <c r="E735" s="112"/>
      <c r="F735" s="112"/>
      <c r="G735" s="112"/>
      <c r="H735" s="112"/>
      <c r="I735" s="112"/>
      <c r="J735" s="112"/>
      <c r="K735" s="112"/>
      <c r="L735" s="112"/>
      <c r="M735" s="112"/>
      <c r="N735" s="112"/>
      <c r="O735" s="269">
        <f t="shared" ref="O735:O744" si="12">SUM(F735:N735)</f>
        <v>0</v>
      </c>
      <c r="P735" s="273"/>
      <c r="Q735" s="120"/>
      <c r="R735" s="45"/>
      <c r="S735" s="56"/>
      <c r="T735" s="64"/>
    </row>
    <row r="736" spans="2:20" x14ac:dyDescent="0.25">
      <c r="B736" s="111" t="s">
        <v>154</v>
      </c>
      <c r="C736" s="345"/>
      <c r="D736" s="112"/>
      <c r="E736" s="112"/>
      <c r="F736" s="112"/>
      <c r="G736" s="112"/>
      <c r="H736" s="112"/>
      <c r="I736" s="112"/>
      <c r="J736" s="112"/>
      <c r="K736" s="112"/>
      <c r="L736" s="112"/>
      <c r="M736" s="112"/>
      <c r="N736" s="112"/>
      <c r="O736" s="269">
        <f t="shared" si="12"/>
        <v>0</v>
      </c>
      <c r="P736" s="273"/>
      <c r="Q736" s="120"/>
      <c r="R736" s="45"/>
      <c r="S736" s="56"/>
      <c r="T736" s="64"/>
    </row>
    <row r="737" spans="2:20" x14ac:dyDescent="0.25">
      <c r="B737" s="111" t="s">
        <v>154</v>
      </c>
      <c r="C737" s="345"/>
      <c r="D737" s="112"/>
      <c r="E737" s="112"/>
      <c r="F737" s="112"/>
      <c r="G737" s="112"/>
      <c r="H737" s="112"/>
      <c r="I737" s="112"/>
      <c r="J737" s="112"/>
      <c r="K737" s="112"/>
      <c r="L737" s="112"/>
      <c r="M737" s="112"/>
      <c r="N737" s="112"/>
      <c r="O737" s="269">
        <f t="shared" si="12"/>
        <v>0</v>
      </c>
      <c r="P737" s="273"/>
      <c r="Q737" s="120"/>
      <c r="R737" s="45"/>
      <c r="S737" s="56"/>
      <c r="T737" s="64"/>
    </row>
    <row r="738" spans="2:20" x14ac:dyDescent="0.25">
      <c r="B738" s="111" t="s">
        <v>154</v>
      </c>
      <c r="C738" s="345"/>
      <c r="D738" s="112"/>
      <c r="E738" s="112"/>
      <c r="F738" s="112"/>
      <c r="G738" s="112"/>
      <c r="H738" s="112"/>
      <c r="I738" s="112"/>
      <c r="J738" s="112"/>
      <c r="K738" s="112"/>
      <c r="L738" s="112"/>
      <c r="M738" s="112"/>
      <c r="N738" s="112"/>
      <c r="O738" s="269">
        <f t="shared" si="12"/>
        <v>0</v>
      </c>
      <c r="P738" s="273"/>
      <c r="Q738" s="120"/>
      <c r="R738" s="45"/>
      <c r="S738" s="56"/>
      <c r="T738" s="64"/>
    </row>
    <row r="739" spans="2:20" x14ac:dyDescent="0.25">
      <c r="B739" s="111" t="s">
        <v>154</v>
      </c>
      <c r="C739" s="345"/>
      <c r="D739" s="112"/>
      <c r="E739" s="112"/>
      <c r="F739" s="112"/>
      <c r="G739" s="112"/>
      <c r="H739" s="112"/>
      <c r="I739" s="112"/>
      <c r="J739" s="112"/>
      <c r="K739" s="112"/>
      <c r="L739" s="112"/>
      <c r="M739" s="112"/>
      <c r="N739" s="112"/>
      <c r="O739" s="269">
        <f t="shared" si="12"/>
        <v>0</v>
      </c>
      <c r="P739" s="273"/>
      <c r="Q739" s="120"/>
      <c r="R739" s="45"/>
      <c r="S739" s="56"/>
      <c r="T739" s="64"/>
    </row>
    <row r="740" spans="2:20" x14ac:dyDescent="0.25">
      <c r="B740" s="111" t="s">
        <v>154</v>
      </c>
      <c r="C740" s="345"/>
      <c r="D740" s="112"/>
      <c r="E740" s="112"/>
      <c r="F740" s="112"/>
      <c r="G740" s="112"/>
      <c r="H740" s="112"/>
      <c r="I740" s="112"/>
      <c r="J740" s="112"/>
      <c r="K740" s="112"/>
      <c r="L740" s="112"/>
      <c r="M740" s="112"/>
      <c r="N740" s="112"/>
      <c r="O740" s="269">
        <f t="shared" si="12"/>
        <v>0</v>
      </c>
      <c r="P740" s="273"/>
      <c r="Q740" s="120"/>
      <c r="R740" s="45"/>
      <c r="S740" s="56"/>
      <c r="T740" s="64"/>
    </row>
    <row r="741" spans="2:20" x14ac:dyDescent="0.25">
      <c r="B741" s="111" t="s">
        <v>154</v>
      </c>
      <c r="C741" s="345"/>
      <c r="D741" s="112"/>
      <c r="E741" s="112"/>
      <c r="F741" s="112"/>
      <c r="G741" s="112"/>
      <c r="H741" s="112"/>
      <c r="I741" s="112"/>
      <c r="J741" s="112"/>
      <c r="K741" s="112"/>
      <c r="L741" s="112"/>
      <c r="M741" s="112"/>
      <c r="N741" s="112"/>
      <c r="O741" s="269">
        <f t="shared" si="12"/>
        <v>0</v>
      </c>
      <c r="P741" s="273"/>
      <c r="Q741" s="120"/>
      <c r="R741" s="45"/>
      <c r="S741" s="56"/>
      <c r="T741" s="64"/>
    </row>
    <row r="742" spans="2:20" x14ac:dyDescent="0.25">
      <c r="B742" s="111" t="s">
        <v>154</v>
      </c>
      <c r="C742" s="346" t="s">
        <v>37</v>
      </c>
      <c r="D742" s="112"/>
      <c r="E742" s="112"/>
      <c r="F742" s="112"/>
      <c r="G742" s="112"/>
      <c r="H742" s="112"/>
      <c r="I742" s="112"/>
      <c r="J742" s="112"/>
      <c r="K742" s="112"/>
      <c r="L742" s="112"/>
      <c r="M742" s="112"/>
      <c r="N742" s="112"/>
      <c r="O742" s="269">
        <f t="shared" si="12"/>
        <v>0</v>
      </c>
      <c r="P742" s="273"/>
      <c r="Q742" s="120"/>
      <c r="R742" s="45"/>
      <c r="S742" s="56"/>
      <c r="T742" s="64"/>
    </row>
    <row r="743" spans="2:20" x14ac:dyDescent="0.25">
      <c r="B743" s="111" t="s">
        <v>154</v>
      </c>
      <c r="C743" s="347"/>
      <c r="D743" s="112"/>
      <c r="E743" s="112"/>
      <c r="F743" s="112"/>
      <c r="G743" s="112"/>
      <c r="H743" s="112"/>
      <c r="I743" s="112"/>
      <c r="J743" s="112"/>
      <c r="K743" s="112"/>
      <c r="L743" s="112"/>
      <c r="M743" s="112"/>
      <c r="N743" s="112"/>
      <c r="O743" s="269">
        <f t="shared" si="12"/>
        <v>0</v>
      </c>
      <c r="P743" s="273"/>
      <c r="Q743" s="120"/>
      <c r="R743" s="45"/>
      <c r="S743" s="56"/>
      <c r="T743" s="64"/>
    </row>
    <row r="744" spans="2:20" x14ac:dyDescent="0.25">
      <c r="B744" s="111" t="s">
        <v>154</v>
      </c>
      <c r="C744" s="347"/>
      <c r="D744" s="112"/>
      <c r="E744" s="112"/>
      <c r="F744" s="112"/>
      <c r="G744" s="112"/>
      <c r="H744" s="112"/>
      <c r="I744" s="112"/>
      <c r="J744" s="112"/>
      <c r="K744" s="112"/>
      <c r="L744" s="112"/>
      <c r="M744" s="112"/>
      <c r="N744" s="112"/>
      <c r="O744" s="269">
        <f t="shared" si="12"/>
        <v>0</v>
      </c>
      <c r="P744" s="273"/>
      <c r="Q744" s="120"/>
      <c r="R744" s="45"/>
      <c r="S744" s="56"/>
      <c r="T744" s="64"/>
    </row>
    <row r="745" spans="2:20" x14ac:dyDescent="0.25">
      <c r="B745" s="486" t="s">
        <v>155</v>
      </c>
      <c r="C745" s="487"/>
      <c r="D745" s="487"/>
      <c r="E745" s="487"/>
      <c r="F745" s="487"/>
      <c r="G745" s="487"/>
      <c r="H745" s="487"/>
      <c r="I745" s="487"/>
      <c r="J745" s="487"/>
      <c r="K745" s="487"/>
      <c r="L745" s="487"/>
      <c r="M745" s="487"/>
      <c r="N745" s="487"/>
      <c r="O745" s="487"/>
      <c r="P745" s="122">
        <f>SUM(O747:O755)</f>
        <v>0</v>
      </c>
      <c r="Q745" s="118">
        <f>SUM(Q747:Q755)</f>
        <v>0</v>
      </c>
      <c r="R745" s="45"/>
      <c r="S745" s="56"/>
      <c r="T745" s="64"/>
    </row>
    <row r="746" spans="2:20" x14ac:dyDescent="0.25">
      <c r="B746" s="348" t="s">
        <v>0</v>
      </c>
      <c r="C746" s="267" t="s">
        <v>1</v>
      </c>
      <c r="D746" s="267" t="s">
        <v>2</v>
      </c>
      <c r="E746" s="267" t="s">
        <v>28</v>
      </c>
      <c r="F746" s="267" t="s">
        <v>3</v>
      </c>
      <c r="G746" s="267" t="s">
        <v>4</v>
      </c>
      <c r="H746" s="267" t="s">
        <v>5</v>
      </c>
      <c r="I746" s="267" t="s">
        <v>6</v>
      </c>
      <c r="J746" s="267" t="s">
        <v>7</v>
      </c>
      <c r="K746" s="267" t="s">
        <v>8</v>
      </c>
      <c r="L746" s="267" t="s">
        <v>9</v>
      </c>
      <c r="M746" s="267" t="s">
        <v>10</v>
      </c>
      <c r="N746" s="267" t="s">
        <v>11</v>
      </c>
      <c r="O746" s="267" t="s">
        <v>12</v>
      </c>
      <c r="P746" s="268" t="s">
        <v>22</v>
      </c>
      <c r="Q746" s="119" t="s">
        <v>37</v>
      </c>
      <c r="R746" s="45"/>
      <c r="S746" s="56"/>
      <c r="T746" s="64"/>
    </row>
    <row r="747" spans="2:20" x14ac:dyDescent="0.25">
      <c r="B747" s="111" t="s">
        <v>155</v>
      </c>
      <c r="C747" s="345"/>
      <c r="D747" s="112"/>
      <c r="E747" s="112"/>
      <c r="F747" s="112"/>
      <c r="G747" s="112"/>
      <c r="H747" s="112"/>
      <c r="I747" s="112"/>
      <c r="J747" s="112"/>
      <c r="K747" s="112"/>
      <c r="L747" s="112"/>
      <c r="M747" s="112"/>
      <c r="N747" s="112"/>
      <c r="O747" s="269">
        <f t="shared" ref="O747:O756" si="13">SUM(F747:N747)</f>
        <v>0</v>
      </c>
      <c r="P747" s="273"/>
      <c r="Q747" s="120"/>
      <c r="R747" s="45"/>
      <c r="S747" s="56"/>
      <c r="T747" s="64"/>
    </row>
    <row r="748" spans="2:20" x14ac:dyDescent="0.25">
      <c r="B748" s="111" t="s">
        <v>155</v>
      </c>
      <c r="C748" s="345"/>
      <c r="D748" s="112"/>
      <c r="E748" s="112"/>
      <c r="F748" s="112"/>
      <c r="G748" s="112"/>
      <c r="H748" s="112"/>
      <c r="I748" s="112"/>
      <c r="J748" s="112"/>
      <c r="K748" s="112"/>
      <c r="L748" s="112"/>
      <c r="M748" s="112"/>
      <c r="N748" s="112"/>
      <c r="O748" s="269">
        <f t="shared" si="13"/>
        <v>0</v>
      </c>
      <c r="P748" s="273"/>
      <c r="Q748" s="120"/>
      <c r="R748" s="45"/>
      <c r="S748" s="56"/>
      <c r="T748" s="64"/>
    </row>
    <row r="749" spans="2:20" x14ac:dyDescent="0.25">
      <c r="B749" s="111" t="s">
        <v>155</v>
      </c>
      <c r="C749" s="345"/>
      <c r="D749" s="112"/>
      <c r="E749" s="112"/>
      <c r="F749" s="112"/>
      <c r="G749" s="112"/>
      <c r="H749" s="112"/>
      <c r="I749" s="112"/>
      <c r="J749" s="112"/>
      <c r="K749" s="112"/>
      <c r="L749" s="112"/>
      <c r="M749" s="112"/>
      <c r="N749" s="112"/>
      <c r="O749" s="269">
        <f t="shared" si="13"/>
        <v>0</v>
      </c>
      <c r="P749" s="273"/>
      <c r="Q749" s="120"/>
      <c r="R749" s="45"/>
      <c r="S749" s="56"/>
      <c r="T749" s="64"/>
    </row>
    <row r="750" spans="2:20" x14ac:dyDescent="0.25">
      <c r="B750" s="111" t="s">
        <v>155</v>
      </c>
      <c r="C750" s="345"/>
      <c r="D750" s="112"/>
      <c r="E750" s="112"/>
      <c r="F750" s="112"/>
      <c r="G750" s="112"/>
      <c r="H750" s="112"/>
      <c r="I750" s="112"/>
      <c r="J750" s="112"/>
      <c r="K750" s="112"/>
      <c r="L750" s="112"/>
      <c r="M750" s="112"/>
      <c r="N750" s="112"/>
      <c r="O750" s="269">
        <f t="shared" si="13"/>
        <v>0</v>
      </c>
      <c r="P750" s="273"/>
      <c r="Q750" s="120"/>
      <c r="R750" s="45"/>
      <c r="S750" s="56"/>
      <c r="T750" s="64"/>
    </row>
    <row r="751" spans="2:20" x14ac:dyDescent="0.25">
      <c r="B751" s="111" t="s">
        <v>155</v>
      </c>
      <c r="C751" s="345"/>
      <c r="D751" s="112"/>
      <c r="E751" s="112"/>
      <c r="F751" s="112"/>
      <c r="G751" s="112"/>
      <c r="H751" s="112"/>
      <c r="I751" s="112"/>
      <c r="J751" s="112"/>
      <c r="K751" s="112"/>
      <c r="L751" s="112"/>
      <c r="M751" s="112"/>
      <c r="N751" s="112"/>
      <c r="O751" s="269">
        <f t="shared" si="13"/>
        <v>0</v>
      </c>
      <c r="P751" s="273"/>
      <c r="Q751" s="120"/>
      <c r="R751" s="45"/>
      <c r="S751" s="56"/>
      <c r="T751" s="64"/>
    </row>
    <row r="752" spans="2:20" x14ac:dyDescent="0.25">
      <c r="B752" s="111" t="s">
        <v>155</v>
      </c>
      <c r="C752" s="345"/>
      <c r="D752" s="112"/>
      <c r="E752" s="112"/>
      <c r="F752" s="112"/>
      <c r="G752" s="112"/>
      <c r="H752" s="112"/>
      <c r="I752" s="112"/>
      <c r="J752" s="112"/>
      <c r="K752" s="112"/>
      <c r="L752" s="112"/>
      <c r="M752" s="112"/>
      <c r="N752" s="112"/>
      <c r="O752" s="269">
        <f t="shared" si="13"/>
        <v>0</v>
      </c>
      <c r="P752" s="273"/>
      <c r="Q752" s="120"/>
      <c r="R752" s="45"/>
      <c r="S752" s="56"/>
      <c r="T752" s="64"/>
    </row>
    <row r="753" spans="2:20" x14ac:dyDescent="0.25">
      <c r="B753" s="111" t="s">
        <v>155</v>
      </c>
      <c r="C753" s="345"/>
      <c r="D753" s="112"/>
      <c r="E753" s="112"/>
      <c r="F753" s="112"/>
      <c r="G753" s="112"/>
      <c r="H753" s="112"/>
      <c r="I753" s="112"/>
      <c r="J753" s="112"/>
      <c r="K753" s="112"/>
      <c r="L753" s="112"/>
      <c r="M753" s="112"/>
      <c r="N753" s="112"/>
      <c r="O753" s="269">
        <f t="shared" si="13"/>
        <v>0</v>
      </c>
      <c r="P753" s="273"/>
      <c r="Q753" s="120"/>
      <c r="R753" s="45"/>
      <c r="S753" s="56"/>
      <c r="T753" s="64"/>
    </row>
    <row r="754" spans="2:20" x14ac:dyDescent="0.25">
      <c r="B754" s="111" t="s">
        <v>155</v>
      </c>
      <c r="C754" s="346" t="s">
        <v>37</v>
      </c>
      <c r="D754" s="112"/>
      <c r="E754" s="112"/>
      <c r="F754" s="112"/>
      <c r="G754" s="112"/>
      <c r="H754" s="112"/>
      <c r="I754" s="112"/>
      <c r="J754" s="112"/>
      <c r="K754" s="112"/>
      <c r="L754" s="112"/>
      <c r="M754" s="112"/>
      <c r="N754" s="112"/>
      <c r="O754" s="269">
        <f t="shared" si="13"/>
        <v>0</v>
      </c>
      <c r="P754" s="273"/>
      <c r="Q754" s="120"/>
      <c r="R754" s="45"/>
      <c r="S754" s="56"/>
      <c r="T754" s="64"/>
    </row>
    <row r="755" spans="2:20" x14ac:dyDescent="0.25">
      <c r="B755" s="111" t="s">
        <v>155</v>
      </c>
      <c r="C755" s="347"/>
      <c r="D755" s="112"/>
      <c r="E755" s="112"/>
      <c r="F755" s="112"/>
      <c r="G755" s="112"/>
      <c r="H755" s="112"/>
      <c r="I755" s="112"/>
      <c r="J755" s="112"/>
      <c r="K755" s="112"/>
      <c r="L755" s="112"/>
      <c r="M755" s="112"/>
      <c r="N755" s="112"/>
      <c r="O755" s="269">
        <f t="shared" si="13"/>
        <v>0</v>
      </c>
      <c r="P755" s="273"/>
      <c r="Q755" s="120"/>
      <c r="R755" s="45"/>
      <c r="S755" s="56"/>
      <c r="T755" s="64"/>
    </row>
    <row r="756" spans="2:20" x14ac:dyDescent="0.25">
      <c r="B756" s="111" t="s">
        <v>155</v>
      </c>
      <c r="C756" s="347"/>
      <c r="D756" s="112"/>
      <c r="E756" s="112"/>
      <c r="F756" s="112"/>
      <c r="G756" s="112"/>
      <c r="H756" s="112"/>
      <c r="I756" s="112"/>
      <c r="J756" s="112"/>
      <c r="K756" s="112"/>
      <c r="L756" s="112"/>
      <c r="M756" s="112"/>
      <c r="N756" s="112"/>
      <c r="O756" s="269">
        <f t="shared" si="13"/>
        <v>0</v>
      </c>
      <c r="P756" s="273"/>
      <c r="Q756" s="120"/>
      <c r="R756" s="45"/>
      <c r="S756" s="56"/>
      <c r="T756" s="64"/>
    </row>
    <row r="757" spans="2:20" x14ac:dyDescent="0.25">
      <c r="B757" s="486" t="s">
        <v>156</v>
      </c>
      <c r="C757" s="487"/>
      <c r="D757" s="487"/>
      <c r="E757" s="487"/>
      <c r="F757" s="487"/>
      <c r="G757" s="487"/>
      <c r="H757" s="487"/>
      <c r="I757" s="487"/>
      <c r="J757" s="487"/>
      <c r="K757" s="487"/>
      <c r="L757" s="487"/>
      <c r="M757" s="487"/>
      <c r="N757" s="487"/>
      <c r="O757" s="487"/>
      <c r="P757" s="122">
        <f>SUM(O759:O767)</f>
        <v>0</v>
      </c>
      <c r="Q757" s="118">
        <f>SUM(Q759:Q767)</f>
        <v>0</v>
      </c>
      <c r="R757" s="45"/>
      <c r="S757" s="56"/>
      <c r="T757" s="64"/>
    </row>
    <row r="758" spans="2:20" x14ac:dyDescent="0.25">
      <c r="B758" s="348" t="s">
        <v>0</v>
      </c>
      <c r="C758" s="267" t="s">
        <v>1</v>
      </c>
      <c r="D758" s="267" t="s">
        <v>2</v>
      </c>
      <c r="E758" s="267" t="s">
        <v>28</v>
      </c>
      <c r="F758" s="267" t="s">
        <v>3</v>
      </c>
      <c r="G758" s="267" t="s">
        <v>4</v>
      </c>
      <c r="H758" s="267" t="s">
        <v>5</v>
      </c>
      <c r="I758" s="267" t="s">
        <v>6</v>
      </c>
      <c r="J758" s="267" t="s">
        <v>7</v>
      </c>
      <c r="K758" s="267" t="s">
        <v>8</v>
      </c>
      <c r="L758" s="267" t="s">
        <v>9</v>
      </c>
      <c r="M758" s="267" t="s">
        <v>10</v>
      </c>
      <c r="N758" s="267" t="s">
        <v>11</v>
      </c>
      <c r="O758" s="267" t="s">
        <v>12</v>
      </c>
      <c r="P758" s="268" t="s">
        <v>22</v>
      </c>
      <c r="Q758" s="119" t="s">
        <v>37</v>
      </c>
      <c r="R758" s="45"/>
      <c r="S758" s="56"/>
      <c r="T758" s="64"/>
    </row>
    <row r="759" spans="2:20" x14ac:dyDescent="0.25">
      <c r="B759" s="111" t="s">
        <v>156</v>
      </c>
      <c r="C759" s="345"/>
      <c r="D759" s="112"/>
      <c r="E759" s="112"/>
      <c r="F759" s="112"/>
      <c r="G759" s="112"/>
      <c r="H759" s="112"/>
      <c r="I759" s="112"/>
      <c r="J759" s="112"/>
      <c r="K759" s="112"/>
      <c r="L759" s="112"/>
      <c r="M759" s="112"/>
      <c r="N759" s="112"/>
      <c r="O759" s="269">
        <f t="shared" ref="O759:O768" si="14">SUM(F759:N759)</f>
        <v>0</v>
      </c>
      <c r="P759" s="273"/>
      <c r="Q759" s="120"/>
      <c r="R759" s="45"/>
      <c r="S759" s="56"/>
      <c r="T759" s="64"/>
    </row>
    <row r="760" spans="2:20" x14ac:dyDescent="0.25">
      <c r="B760" s="111" t="s">
        <v>156</v>
      </c>
      <c r="C760" s="345"/>
      <c r="D760" s="112"/>
      <c r="E760" s="112"/>
      <c r="F760" s="112"/>
      <c r="G760" s="112"/>
      <c r="H760" s="112"/>
      <c r="I760" s="112"/>
      <c r="J760" s="112"/>
      <c r="K760" s="112"/>
      <c r="L760" s="112"/>
      <c r="M760" s="112"/>
      <c r="N760" s="112"/>
      <c r="O760" s="269">
        <f t="shared" si="14"/>
        <v>0</v>
      </c>
      <c r="P760" s="273"/>
      <c r="Q760" s="120"/>
      <c r="R760" s="45"/>
      <c r="S760" s="56"/>
      <c r="T760" s="64"/>
    </row>
    <row r="761" spans="2:20" x14ac:dyDescent="0.25">
      <c r="B761" s="111" t="s">
        <v>156</v>
      </c>
      <c r="C761" s="345"/>
      <c r="D761" s="112"/>
      <c r="E761" s="112"/>
      <c r="F761" s="112"/>
      <c r="G761" s="112"/>
      <c r="H761" s="112"/>
      <c r="I761" s="112"/>
      <c r="J761" s="112"/>
      <c r="K761" s="112"/>
      <c r="L761" s="112"/>
      <c r="M761" s="112"/>
      <c r="N761" s="112"/>
      <c r="O761" s="269">
        <f t="shared" si="14"/>
        <v>0</v>
      </c>
      <c r="P761" s="273"/>
      <c r="Q761" s="120"/>
      <c r="R761" s="45"/>
      <c r="S761" s="56"/>
      <c r="T761" s="64"/>
    </row>
    <row r="762" spans="2:20" x14ac:dyDescent="0.25">
      <c r="B762" s="111" t="s">
        <v>156</v>
      </c>
      <c r="C762" s="345"/>
      <c r="D762" s="112"/>
      <c r="E762" s="112"/>
      <c r="F762" s="112"/>
      <c r="G762" s="112"/>
      <c r="H762" s="112"/>
      <c r="I762" s="112"/>
      <c r="J762" s="112"/>
      <c r="K762" s="112"/>
      <c r="L762" s="112"/>
      <c r="M762" s="112"/>
      <c r="N762" s="112"/>
      <c r="O762" s="269">
        <f t="shared" si="14"/>
        <v>0</v>
      </c>
      <c r="P762" s="273"/>
      <c r="Q762" s="120"/>
      <c r="R762" s="45"/>
      <c r="S762" s="56"/>
      <c r="T762" s="64"/>
    </row>
    <row r="763" spans="2:20" x14ac:dyDescent="0.25">
      <c r="B763" s="111" t="s">
        <v>156</v>
      </c>
      <c r="C763" s="345"/>
      <c r="D763" s="112"/>
      <c r="E763" s="112"/>
      <c r="F763" s="112"/>
      <c r="G763" s="112"/>
      <c r="H763" s="112"/>
      <c r="I763" s="112"/>
      <c r="J763" s="112"/>
      <c r="K763" s="112"/>
      <c r="L763" s="112"/>
      <c r="M763" s="112"/>
      <c r="N763" s="112"/>
      <c r="O763" s="269">
        <f t="shared" si="14"/>
        <v>0</v>
      </c>
      <c r="P763" s="273"/>
      <c r="Q763" s="120"/>
      <c r="R763" s="45"/>
      <c r="S763" s="56"/>
      <c r="T763" s="64"/>
    </row>
    <row r="764" spans="2:20" x14ac:dyDescent="0.25">
      <c r="B764" s="111" t="s">
        <v>156</v>
      </c>
      <c r="C764" s="345"/>
      <c r="D764" s="112"/>
      <c r="E764" s="112"/>
      <c r="F764" s="112"/>
      <c r="G764" s="112"/>
      <c r="H764" s="112"/>
      <c r="I764" s="112"/>
      <c r="J764" s="112"/>
      <c r="K764" s="112"/>
      <c r="L764" s="112"/>
      <c r="M764" s="112"/>
      <c r="N764" s="112"/>
      <c r="O764" s="269">
        <f t="shared" si="14"/>
        <v>0</v>
      </c>
      <c r="P764" s="273"/>
      <c r="Q764" s="120"/>
      <c r="R764" s="45"/>
      <c r="S764" s="56"/>
      <c r="T764" s="64"/>
    </row>
    <row r="765" spans="2:20" x14ac:dyDescent="0.25">
      <c r="B765" s="111" t="s">
        <v>156</v>
      </c>
      <c r="C765" s="345"/>
      <c r="D765" s="112"/>
      <c r="E765" s="112"/>
      <c r="F765" s="112"/>
      <c r="G765" s="112"/>
      <c r="H765" s="112"/>
      <c r="I765" s="112"/>
      <c r="J765" s="112"/>
      <c r="K765" s="112"/>
      <c r="L765" s="112"/>
      <c r="M765" s="112"/>
      <c r="N765" s="112"/>
      <c r="O765" s="269">
        <f t="shared" si="14"/>
        <v>0</v>
      </c>
      <c r="P765" s="273"/>
      <c r="Q765" s="120"/>
      <c r="R765" s="45"/>
      <c r="S765" s="56"/>
      <c r="T765" s="64"/>
    </row>
    <row r="766" spans="2:20" x14ac:dyDescent="0.25">
      <c r="B766" s="111" t="s">
        <v>156</v>
      </c>
      <c r="C766" s="346" t="s">
        <v>37</v>
      </c>
      <c r="D766" s="112"/>
      <c r="E766" s="112"/>
      <c r="F766" s="112"/>
      <c r="G766" s="112"/>
      <c r="H766" s="112"/>
      <c r="I766" s="112"/>
      <c r="J766" s="112"/>
      <c r="K766" s="112"/>
      <c r="L766" s="112"/>
      <c r="M766" s="112"/>
      <c r="N766" s="112"/>
      <c r="O766" s="269">
        <f t="shared" si="14"/>
        <v>0</v>
      </c>
      <c r="P766" s="273"/>
      <c r="Q766" s="120"/>
      <c r="R766" s="45"/>
      <c r="S766" s="56"/>
      <c r="T766" s="64"/>
    </row>
    <row r="767" spans="2:20" x14ac:dyDescent="0.25">
      <c r="B767" s="111" t="s">
        <v>156</v>
      </c>
      <c r="C767" s="347"/>
      <c r="D767" s="112"/>
      <c r="E767" s="112"/>
      <c r="F767" s="112"/>
      <c r="G767" s="112"/>
      <c r="H767" s="112"/>
      <c r="I767" s="112"/>
      <c r="J767" s="112"/>
      <c r="K767" s="112"/>
      <c r="L767" s="112"/>
      <c r="M767" s="112"/>
      <c r="N767" s="112"/>
      <c r="O767" s="269">
        <f t="shared" si="14"/>
        <v>0</v>
      </c>
      <c r="P767" s="273"/>
      <c r="Q767" s="120"/>
      <c r="R767" s="45"/>
      <c r="S767" s="56"/>
      <c r="T767" s="64"/>
    </row>
    <row r="768" spans="2:20" x14ac:dyDescent="0.25">
      <c r="B768" s="111" t="s">
        <v>156</v>
      </c>
      <c r="C768" s="347"/>
      <c r="D768" s="112"/>
      <c r="E768" s="112"/>
      <c r="F768" s="112"/>
      <c r="G768" s="112"/>
      <c r="H768" s="112"/>
      <c r="I768" s="112"/>
      <c r="J768" s="112"/>
      <c r="K768" s="112"/>
      <c r="L768" s="112"/>
      <c r="M768" s="112"/>
      <c r="N768" s="112"/>
      <c r="O768" s="269">
        <f t="shared" si="14"/>
        <v>0</v>
      </c>
      <c r="P768" s="273"/>
      <c r="Q768" s="120"/>
      <c r="R768" s="45"/>
      <c r="S768" s="56"/>
      <c r="T768" s="64"/>
    </row>
    <row r="769" spans="2:20" ht="25.5" x14ac:dyDescent="0.25">
      <c r="B769" s="486" t="s">
        <v>23</v>
      </c>
      <c r="C769" s="487"/>
      <c r="D769" s="487"/>
      <c r="E769" s="487"/>
      <c r="F769" s="487"/>
      <c r="G769" s="487"/>
      <c r="H769" s="487"/>
      <c r="I769" s="487"/>
      <c r="J769" s="487"/>
      <c r="K769" s="487"/>
      <c r="L769" s="487"/>
      <c r="M769" s="487"/>
      <c r="N769" s="487"/>
      <c r="O769" s="487"/>
      <c r="P769" s="487"/>
      <c r="Q769" s="121" t="s">
        <v>38</v>
      </c>
      <c r="R769" s="45"/>
      <c r="S769" s="56"/>
      <c r="T769" s="64"/>
    </row>
    <row r="770" spans="2:20" x14ac:dyDescent="0.25">
      <c r="B770" s="489"/>
      <c r="C770" s="490"/>
      <c r="D770" s="490"/>
      <c r="E770" s="490"/>
      <c r="F770" s="267" t="s">
        <v>3</v>
      </c>
      <c r="G770" s="267" t="s">
        <v>4</v>
      </c>
      <c r="H770" s="267" t="s">
        <v>5</v>
      </c>
      <c r="I770" s="267" t="s">
        <v>6</v>
      </c>
      <c r="J770" s="267" t="s">
        <v>7</v>
      </c>
      <c r="K770" s="267" t="s">
        <v>8</v>
      </c>
      <c r="L770" s="267" t="s">
        <v>9</v>
      </c>
      <c r="M770" s="267" t="s">
        <v>10</v>
      </c>
      <c r="N770" s="267" t="s">
        <v>11</v>
      </c>
      <c r="O770" s="491" t="s">
        <v>44</v>
      </c>
      <c r="P770" s="492"/>
      <c r="Q770" s="493">
        <f>SUM(Q17,Q39,Q61,Q83,Q104,Q120,Q136,Q152,Q164,Q182,Q198,Q215,Q233,Q254,Q269,Q293,Q305,Q327,Q350,Q371,Q392,Q408,Q424,Q437,Q448,Q459,Q470,Q481,Q492,Q507,Q518,Q539,Q560,Q582,Q603,Q624,Q645,Q666,Q683,Q699,Q710,Q721,Q733,Q745,Q757)</f>
        <v>0</v>
      </c>
      <c r="R770" s="45"/>
      <c r="S770" s="56"/>
      <c r="T770" s="64"/>
    </row>
    <row r="771" spans="2:20" x14ac:dyDescent="0.25">
      <c r="B771" s="495"/>
      <c r="C771" s="495"/>
      <c r="D771" s="495"/>
      <c r="E771" s="495"/>
      <c r="F771" s="115">
        <f>SUM(F8:F768)</f>
        <v>0</v>
      </c>
      <c r="G771" s="115">
        <f t="shared" ref="G771:N771" si="15">SUM(G8:G768)</f>
        <v>0</v>
      </c>
      <c r="H771" s="115">
        <f t="shared" si="15"/>
        <v>0</v>
      </c>
      <c r="I771" s="115">
        <f t="shared" si="15"/>
        <v>0</v>
      </c>
      <c r="J771" s="115">
        <f t="shared" si="15"/>
        <v>0</v>
      </c>
      <c r="K771" s="115">
        <f t="shared" si="15"/>
        <v>0</v>
      </c>
      <c r="L771" s="115">
        <f t="shared" si="15"/>
        <v>0</v>
      </c>
      <c r="M771" s="115">
        <f t="shared" si="15"/>
        <v>0</v>
      </c>
      <c r="N771" s="115">
        <f t="shared" si="15"/>
        <v>0</v>
      </c>
      <c r="O771" s="496">
        <f>SUM(O8:O768)</f>
        <v>0</v>
      </c>
      <c r="P771" s="496"/>
      <c r="Q771" s="494"/>
      <c r="R771" s="45"/>
      <c r="S771" s="56"/>
      <c r="T771" s="64"/>
    </row>
  </sheetData>
  <mergeCells count="56">
    <mergeCell ref="B770:E770"/>
    <mergeCell ref="O770:P770"/>
    <mergeCell ref="Q770:Q771"/>
    <mergeCell ref="B771:E771"/>
    <mergeCell ref="O771:P771"/>
    <mergeCell ref="B721:O721"/>
    <mergeCell ref="B733:O733"/>
    <mergeCell ref="B745:O745"/>
    <mergeCell ref="B757:O757"/>
    <mergeCell ref="B769:P769"/>
    <mergeCell ref="B2:H2"/>
    <mergeCell ref="M2:O2"/>
    <mergeCell ref="B17:O17"/>
    <mergeCell ref="B39:O39"/>
    <mergeCell ref="B61:O61"/>
    <mergeCell ref="B6:O6"/>
    <mergeCell ref="B699:O699"/>
    <mergeCell ref="B710:O710"/>
    <mergeCell ref="B683:O683"/>
    <mergeCell ref="B645:O645"/>
    <mergeCell ref="B666:O666"/>
    <mergeCell ref="B582:O582"/>
    <mergeCell ref="B603:O603"/>
    <mergeCell ref="B624:O624"/>
    <mergeCell ref="B507:O507"/>
    <mergeCell ref="B518:O518"/>
    <mergeCell ref="B539:O539"/>
    <mergeCell ref="B560:O560"/>
    <mergeCell ref="B327:O327"/>
    <mergeCell ref="B269:O269"/>
    <mergeCell ref="B392:O392"/>
    <mergeCell ref="B492:O492"/>
    <mergeCell ref="B408:O408"/>
    <mergeCell ref="B424:O424"/>
    <mergeCell ref="B350:O350"/>
    <mergeCell ref="B371:O371"/>
    <mergeCell ref="B437:O437"/>
    <mergeCell ref="B448:O448"/>
    <mergeCell ref="B459:O459"/>
    <mergeCell ref="B470:O470"/>
    <mergeCell ref="B481:O481"/>
    <mergeCell ref="B182:O182"/>
    <mergeCell ref="B83:O83"/>
    <mergeCell ref="B152:O152"/>
    <mergeCell ref="B293:O293"/>
    <mergeCell ref="B305:O305"/>
    <mergeCell ref="B164:O164"/>
    <mergeCell ref="B198:O198"/>
    <mergeCell ref="B215:O215"/>
    <mergeCell ref="B233:O233"/>
    <mergeCell ref="B254:O254"/>
    <mergeCell ref="R5:T6"/>
    <mergeCell ref="B5:Q5"/>
    <mergeCell ref="B104:O104"/>
    <mergeCell ref="B120:O120"/>
    <mergeCell ref="B136:O1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GABB DASHBOARD</vt:lpstr>
      <vt:lpstr>TOP GUN</vt:lpstr>
      <vt:lpstr>USSSA</vt:lpstr>
      <vt:lpstr>TCS</vt:lpstr>
      <vt:lpstr>TLB</vt:lpstr>
      <vt:lpstr>open1</vt:lpstr>
      <vt:lpstr>open</vt:lpstr>
      <vt:lpstr>PG25</vt:lpstr>
      <vt:lpstr>Future Pros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wes.gregory</dc:creator>
  <cp:lastModifiedBy>Amber</cp:lastModifiedBy>
  <dcterms:created xsi:type="dcterms:W3CDTF">2017-11-20T20:11:36Z</dcterms:created>
  <dcterms:modified xsi:type="dcterms:W3CDTF">2024-10-25T13:21:14Z</dcterms:modified>
</cp:coreProperties>
</file>